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F 3\Desktop\GEF Paisagens\aprex\"/>
    </mc:Choice>
  </mc:AlternateContent>
  <bookViews>
    <workbookView xWindow="0" yWindow="0" windowWidth="23040" windowHeight="9384" tabRatio="399"/>
  </bookViews>
  <sheets>
    <sheet name="GEF Paisagens - ASL Brasil" sheetId="6" r:id="rId1"/>
    <sheet name="Nota Explicativa" sheetId="3" r:id="rId2"/>
  </sheets>
  <definedNames>
    <definedName name="_xlnm._FilterDatabase" localSheetId="0" hidden="1">'GEF Paisagens - ASL Brasil'!$A$1:$S$79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6" l="1"/>
  <c r="L29" i="6"/>
  <c r="L27" i="6"/>
  <c r="L77" i="6" l="1"/>
  <c r="L75" i="6"/>
  <c r="L74" i="6"/>
  <c r="L73" i="6"/>
  <c r="L72" i="6"/>
  <c r="L71" i="6"/>
  <c r="L69" i="6"/>
  <c r="L68" i="6"/>
  <c r="N67" i="6"/>
  <c r="L67" i="6"/>
  <c r="L60" i="6"/>
  <c r="L59" i="6"/>
  <c r="L56" i="6"/>
  <c r="L55" i="6"/>
  <c r="M49" i="6"/>
  <c r="L47" i="6"/>
  <c r="L46" i="6"/>
  <c r="L45" i="6"/>
  <c r="L40" i="6"/>
  <c r="L35" i="6"/>
  <c r="L28" i="6"/>
  <c r="L26" i="6"/>
  <c r="M25" i="6"/>
  <c r="M24" i="6"/>
  <c r="M23" i="6"/>
  <c r="M22" i="6"/>
  <c r="M21" i="6"/>
  <c r="M20" i="6"/>
  <c r="M19" i="6"/>
  <c r="L18" i="6"/>
  <c r="L17" i="6"/>
  <c r="L11" i="6"/>
  <c r="L4" i="6"/>
</calcChain>
</file>

<file path=xl/comments1.xml><?xml version="1.0" encoding="utf-8"?>
<comments xmlns="http://schemas.openxmlformats.org/spreadsheetml/2006/main">
  <authors>
    <author>tc={4272CFA2-33AF-4A95-B81B-739C17EF19FC}</author>
    <author>tc={03358D17-7A28-4262-82E5-48B424BC858D}</author>
    <author>tc={67F8D507-7200-4E10-AAE4-5B460BDBE945}</author>
    <author>tc={F64317FD-D4F6-416D-BF08-1ED8653DD038}</author>
    <author>tc={94F305A9-C025-4AA3-BA3F-6CE763D52E7C}</author>
    <author>tc={2EB8E0FB-5C81-4AF1-B7E7-FFD90BFF6398}</author>
    <author>tc={8838645F-10B1-443C-A290-297EAE343278}</author>
    <author>tc={9807BAE5-FC0F-4D52-9E94-9D4D67C487F9}</author>
    <author>tc={13A2315A-F1F5-44CB-A63E-51A15ACDEAEB}</author>
    <author>tc={48AF3040-AFDE-4A44-BE3B-40C10D8D5B26}</author>
    <author>tc={CECD8C25-3699-4D73-BA89-AA0C7A02C424}</author>
    <author>tc={06CF97F9-FE6E-4E20-8E6D-C0B423D04122}</author>
    <author>tc={24EDB1AF-BB00-4A20-8F4B-E6031678330A}</author>
    <author>tc={4D6CD476-AF15-48CC-82EE-8D205F2381AF}</author>
    <author>tc={9F9A3B92-3870-4FDB-8553-F7005F636E82}</author>
    <author>tc={58D929F0-1990-4C38-A325-64ABCFA074EB}</author>
  </authors>
  <commentList>
    <comment ref="I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Acho importante entender a diferença entre "adquirido" (H3) e "realizado" (H6) para definir uma padronização do status do processo</t>
        </r>
      </text>
    </comment>
    <comment ref="R3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R5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R27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R28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R29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R34" authorId="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R35" authorId="7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R38" authorId="8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D47" authorId="9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DUVIDA: qual indicador seria melhor aqui: "0.3. Área sob restauração ou reflorestamento apoiado pelo projeto" OU "2.1 Área das propriedades rurais adotando práticas sustentáveis de manejo da terra apoiadas pelo projeto de acordo com critérios definidos" - uma vez que esses dois indicadores utilizarão sementes florestais nativas para sua efetivação</t>
        </r>
      </text>
    </comment>
    <comment ref="R57" authorId="1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R59" authorId="1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R60" authorId="1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D63" authorId="1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DUVIDA: qual indicador seria melhor aqui: "0.3. Área sob restauração ou reflorestamento apoiado pelo projeto" OU "2.1 Área das propriedades rurais adotando práticas sustentáveis de manejo da terra apoiadas pelo projeto de acordo com critérios definidos" - uma vez que esses dois indicadores utilizarão sementes florestais nativas para sua efetivação</t>
        </r>
      </text>
    </comment>
    <comment ref="R67" authorId="1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funcionou. Fui direcionada para minha página inicial do Teams-DECO/MMA.</t>
        </r>
      </text>
    </comment>
    <comment ref="D76" authorId="1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DUVIDA: qual indicador seria melhor aqui: "0.3. Área sob restauração ou reflorestamento apoiado pelo projeto" OU "2.1 Área das propriedades rurais adotando práticas sustentáveis de manejo da terra apoiadas pelo projeto de acordo com critérios definidos" - uma vez que esses dois indicadores utilizarão sementes florestais nativas para sua efetivação</t>
        </r>
      </text>
    </comment>
  </commentList>
</comments>
</file>

<file path=xl/sharedStrings.xml><?xml version="1.0" encoding="utf-8"?>
<sst xmlns="http://schemas.openxmlformats.org/spreadsheetml/2006/main" count="816" uniqueCount="272">
  <si>
    <t>POA</t>
  </si>
  <si>
    <t>UNIDADE
OPERATIVA</t>
  </si>
  <si>
    <t>COMPONENTE</t>
  </si>
  <si>
    <t>ATIVIDADE</t>
  </si>
  <si>
    <t>INDICADORES GLOBAIS E INTERMEDIÁRIOS
DO PROJETO</t>
  </si>
  <si>
    <t>NÚCLEO OPERACIONAL</t>
  </si>
  <si>
    <t>TIPO DE COMPRA/ CONTRATAÇÃO</t>
  </si>
  <si>
    <t>DESCRIÇÃO DA COMPRA/CONTRATAÇÃO</t>
  </si>
  <si>
    <t>STATUS DO PROCESSO</t>
  </si>
  <si>
    <t>EMPRESA/PESSOA FÍSICA CONTRATADA</t>
  </si>
  <si>
    <t>DATA DE INÍCIO</t>
  </si>
  <si>
    <t>DATA DE FIM</t>
  </si>
  <si>
    <t>VALOR R$ DESTINADO PARA A ATIVIDADE</t>
  </si>
  <si>
    <t>VALOR TOTAL R$ UTILIZADO/COMPROMETIDO</t>
  </si>
  <si>
    <t>DESCRIÇÃO DO PRODUTO</t>
  </si>
  <si>
    <t>IDENTIFICAÇAO
DO PRODUTO</t>
  </si>
  <si>
    <t>LINK DE ACESSO PARA PRODUTOS (MMA Diretório PRE)</t>
  </si>
  <si>
    <t>LINK DE ACESSO PARA PRODUTOS</t>
  </si>
  <si>
    <t>RESULTADO ESPERADO</t>
  </si>
  <si>
    <t>OBSERVAÇÃO MMA</t>
  </si>
  <si>
    <t>PO1</t>
  </si>
  <si>
    <t>ICMBio</t>
  </si>
  <si>
    <t>C 2</t>
  </si>
  <si>
    <t>Adquirir infraestrutura para melhorar logística de escoamento por via terrestre da produção pesqueira da RESEX Lago do Cuniã</t>
  </si>
  <si>
    <t>2.2 Áreas protegidas de uso sustentável sob práticas sustentáveis de manejo da terra apoiadas pelo projeto de acordo com critérios definidos</t>
  </si>
  <si>
    <t>Bem/Equipamento</t>
  </si>
  <si>
    <t>Adquirir  02 quadriciclos - ICMBio</t>
  </si>
  <si>
    <t>adquirido</t>
  </si>
  <si>
    <t>RODAO AUTO PEÇAS LTDA</t>
  </si>
  <si>
    <t>termo de recebimento e aceite pela UO</t>
  </si>
  <si>
    <t>quando se tratar de bens ou equipamentos, favor incluir na coluna N (descrição do produto) uma breve descrição do objetivo de uso do bem ou indicar o resultado final (por exemplo aqui é melhorar a infraestutura do laboratório para realizar o que para o projeto - vão fazer mais análises? vão fazer inventário? etc)</t>
  </si>
  <si>
    <t>Diagnosticar a situação dos portos de desembarque pesqueiro em cada uma das localidades (Manaus e Santarém) a fim de verificar as condições estruturais dos portos e de cadeia de valor de pescado e suas implicações para a estratégia de monitoramento pesqueiro.</t>
  </si>
  <si>
    <t>Serviço de Consultoria</t>
  </si>
  <si>
    <t>Contratar serviço PF para elaboração de uma proposta de implementação de um sistema de monitoramento pesqueiro nos portos de Manaus-AM e Santarém-PA</t>
  </si>
  <si>
    <t>em andamento</t>
  </si>
  <si>
    <t>Keid Nolan Silva Sousa, Biólogo</t>
  </si>
  <si>
    <t>Plano de trabalho</t>
  </si>
  <si>
    <t>P1</t>
  </si>
  <si>
    <t>http://diretoriopre.mma.gov.br/index.php/category/108-gef-paisagens-sustentaveis-da-amazonia?download=1011:produto-1-plano-de-trabalho-monitoramento-pesqueiro</t>
  </si>
  <si>
    <t>https://drive.google.com/drive/folders/1iTQX-KMO-nxsOKS4gFQS4KsMrqxvriyL</t>
  </si>
  <si>
    <t>Proposta de implementação de um sistema de monitoramento pesqueiro nos portos de Manaus-AM e Santarém-PA, com metodologia e cronograma de realização dos trabalhos</t>
  </si>
  <si>
    <t>Nos casos de consultorias, precisam estar descritos todos os produtos que estão previstos serem desenvolvidos . Da maneira como está, parece que a contratação tem apenas o P1 que é o Plano de Trabalho e que ele custo 80 mil. Precisa de uma linha para cada produto com o valor de cada um e com o status de execução (cncluido, em andamento, não inciiado)</t>
  </si>
  <si>
    <t>IDEFLORBIO/SEMAS</t>
  </si>
  <si>
    <t>Elaborar Plano de gestão da Floresta Estadual do Iriri</t>
  </si>
  <si>
    <t>Contratar serviço PJ para realização de estudos socioeconomico, ambiental e fundiário, e consolidação dos planos de gestão - IDEFLORBIO</t>
  </si>
  <si>
    <t>em fase de análise de proposta</t>
  </si>
  <si>
    <t>Plano de gestão/manejo elaborado: UC com instrumento de gestão</t>
  </si>
  <si>
    <t xml:space="preserve">Implantar viveiros comunitários de espécies nativas para a restauração (APOIO AO PROGRAMA DE RECUPERAÇÃO DE ÁREAS DEGRADADAS DO ESTADO DO PARÁ EM UNIDADES DE CONSERVAÇÃO (IDEFLOR-BIO), nas comunidades do entorno  (Canopus e Xadá) da APA Triunfo do Xingu) </t>
  </si>
  <si>
    <t>0.3. Área sob restauração ou reflorestamento apoiado pelo projeto</t>
  </si>
  <si>
    <t>Custo Operacional</t>
  </si>
  <si>
    <t>realizado</t>
  </si>
  <si>
    <t>http://diretoriopre.mma.gov.br/index.php/category/108-gef-paisagens-sustentaveis-da-amazonia?download=1794:implantar-viveiros-comunitarios-de-especies-nativas-para-a-restauracao-nas-comunidades-do-entorno-canopus-e-xada-da-apa-triunfo-do-xingu-relatorio-preliminar-do-diagnostico</t>
  </si>
  <si>
    <t>Diagnóstico Rural Participativo realizado: subsídio para implantar viveiros comunutários</t>
  </si>
  <si>
    <t>2.  Implantação de viveiros para produção de mudas para implantação dos viveiros
Adquiririr logísitica para implantação dos viveiros comunitários (diárias + combustível+ alimentação + locação de veículo + serviço de terceiros)</t>
  </si>
  <si>
    <t>a reprogramar</t>
  </si>
  <si>
    <t>reprogramar</t>
  </si>
  <si>
    <t>Viveiros rurais comunitários implantados</t>
  </si>
  <si>
    <t>Serviço de não Consultoria</t>
  </si>
  <si>
    <t>2.  Implantação de viveiros para produção de mudas para implantação dos viveiros
Adquiririr insumos para implantação dos viveiros comunitários (pacote de materiais dos viveiros ( semente, adubo..))</t>
  </si>
  <si>
    <t xml:space="preserve">
3. Capacitação em produção de mudas
Adquirir logística para apoiar a capacitação de comunitários / produtores na produção de mudas </t>
  </si>
  <si>
    <t>Produtores rurais capacitados para produção de mudas</t>
  </si>
  <si>
    <t>Adquirir logística para acompanhar e monitorar a implantação de viveiros
4. Acompanhamento e monitoramento da implementação dos viveiros florestais</t>
  </si>
  <si>
    <t>Viveiros rurais comunitários implantados e monitorados</t>
  </si>
  <si>
    <t>5. Implantar Unidades Demosntrativas de SAF
Adquirir logística para realizar mecanização e correção de solos para implantação de 3 UD de SAFs (diárias + passagem aérea + locação de veículo)</t>
  </si>
  <si>
    <t>Áreas de demonstração de SAFs impalantas e em funcionamento</t>
  </si>
  <si>
    <t>5. Implantar Unidades Demosntrativas de SAF
Adquirir logística para realizar replantio de 3 UD de SAFs</t>
  </si>
  <si>
    <t>5. Implantar Unidades Demosntrativas de SAF
Adquirir placa de identificação (sinalização) das 3 UD de SAFs</t>
  </si>
  <si>
    <t>Produzir e Imprimir material gráfico para divulgação</t>
  </si>
  <si>
    <t>Contratar serviço PJ para formatar produto intelectual do IDEFLOR-Bio (DDF e DGMUC)</t>
  </si>
  <si>
    <t>Produtos para dvulgação</t>
  </si>
  <si>
    <t>Contratar serviço técnico PJ para diagramação e impressão de produtos intelectuais formatados (versao final)</t>
  </si>
  <si>
    <t>Formatar e diagramar os planos de gestão das Ucs</t>
  </si>
  <si>
    <t>Contratar serviço PJ para formatação de documentos técnicos (versao final)</t>
  </si>
  <si>
    <t>Contratar serviço técnico para diagramação e impressão de documentos técnicos (versao final)</t>
  </si>
  <si>
    <t>C 3</t>
  </si>
  <si>
    <t>Fortalecer a Gestão Ambiental Municipal e Estadual através do aparelhamento/estruturação das secretarias de meio ambiente com ênfase na análise do CAR e PRA (PRADAS) dos imóveis rurais</t>
  </si>
  <si>
    <t>3.1 Propriedades rurais adotando ferramentas de planejamento de uso da terra para o manejo sustentável da terra</t>
  </si>
  <si>
    <t>Contratar serviço PJ para realizar capacitação e implantação assistida do módulo de análise do SICAR/PA nos municípios de São Félix do Xingu e Altamira - IDEFLORBIO PARA</t>
  </si>
  <si>
    <t>para publicação</t>
  </si>
  <si>
    <t>Capacitar 30 técnicos e produzir material didático sobre análise assistida</t>
  </si>
  <si>
    <t>Realizar de análise CAR na APA APA Triunfo do Xingu</t>
  </si>
  <si>
    <t>Contratar serviço PJ para análise do Cadastro Ambiental Rural - CAR, na Plataforma SICAR/PA, baseados na sala de análise da DIORED/SEMAS-PA - IDEFLORBIO/SEMAS</t>
  </si>
  <si>
    <t>Analisar 2000 mil CAR na APA Triunfo do Xingu</t>
  </si>
  <si>
    <t>Fortalecer a Gestão Ambiental Municipal e Estadual através do Aparelhamento/Estruturação das secretarias de meio ambiente com ênfase na análise do CAR e PRA (PRADAS) dos imóveis rurais</t>
  </si>
  <si>
    <t>Adquirir  computador desktop - IDEFLORBIO</t>
  </si>
  <si>
    <t>B2W Companhia Digital</t>
  </si>
  <si>
    <t xml:space="preserve">quando se tratar de bens ou equipamentos, favor incluir na coluna N (descrição do produto) uma breve descrição do objetivo de uso do bem ou indicar o resultado final </t>
  </si>
  <si>
    <t>Adquirir  GPS - IDEFLORBIO</t>
  </si>
  <si>
    <t>Adquirir  nobreak - IDEFLORBIO</t>
  </si>
  <si>
    <t>Magazine Luiza</t>
  </si>
  <si>
    <t>Adquirir  Impressora - IDEFLORBIO</t>
  </si>
  <si>
    <t>Kabum Comercio Eletronico AS</t>
  </si>
  <si>
    <t>MMA</t>
  </si>
  <si>
    <t>C 4</t>
  </si>
  <si>
    <t>Desenvolvimento e implementação de um sistema de gestão do projeto</t>
  </si>
  <si>
    <t>Contratar serviço técnico de empresa especializada para desenvolvimento e implementação de um sistema de gestão do projeto</t>
  </si>
  <si>
    <t>Sistema de gestão implementado</t>
  </si>
  <si>
    <t xml:space="preserve">C 4 </t>
  </si>
  <si>
    <t>Fortalecer a gestão do Programa ASL</t>
  </si>
  <si>
    <t>Serviços de pessoa física para preparação, moderação e sistematização de resultados de consulta pública a povos indígenas em área de atuação do projeto paisagens sustentáveis na Amazônia – Fase 2</t>
  </si>
  <si>
    <t>João de Jesus Costa</t>
  </si>
  <si>
    <t>Relatório técnico contendo proposta metodológica e programação das consultas públicas, providências adotadas e resultados obtidos para garantir a representatividade de participação na consulta</t>
  </si>
  <si>
    <t>http://diretoriopre.mma.gov.br/index.php/category/108-gef-paisagens-sustentaveis-da-amazonia?download=1795:produto-1-fortalecer-a-gestao-do-programa-asl</t>
  </si>
  <si>
    <t>Documentos de salvaguardas consolidado</t>
  </si>
  <si>
    <t>Relatório final contendo o registro de todas as atividades realizadas durante a consulta e avaliação da realização da mesma, incluindo todas as contribuições apresentadas pelos participantes, organizando-as em temas específicos, e indicando de que forma essas contribuições poderão ser integradas nos documentos de salvaguardas previamente apresentados</t>
  </si>
  <si>
    <t>P2</t>
  </si>
  <si>
    <t>http://diretoriopre.mma.gov.br/index.php/category/108-gef-paisagens-sustentaveis-da-amazonia?download=1796:produto-2-fortalecer-a-gestao-do-programa-asl</t>
  </si>
  <si>
    <t>Desenvolver estudos estratégicos</t>
  </si>
  <si>
    <t>Marisete Catapan</t>
  </si>
  <si>
    <t>Planejamento da Cadeia de Resultados do Projeto elaborada</t>
  </si>
  <si>
    <t>Divulgar as ações do projeto</t>
  </si>
  <si>
    <t>Reuniao de publicação do relatorio temático e o sumario para tomadores de decisao sobre restauração de paisagens e ecossistemas - Rio de Janeiro Passagem área e diária</t>
  </si>
  <si>
    <t>Técnico do MMA</t>
  </si>
  <si>
    <t>Intercâmbio de Manejo Comunitário - Petén Guatemala Passagem área e diária</t>
  </si>
  <si>
    <t>técnicos das Secrearias de Meio Ambiente do Acre e Amazonas</t>
  </si>
  <si>
    <t>Oficina de definição de atividades de restauração com base na priorização espacial - Rio de Janeiro  Passagem área, diária e coffee break</t>
  </si>
  <si>
    <t>Consulta temática promovida pela CDB sobre restauração de ecossistemas - Rio de Janeiro</t>
  </si>
  <si>
    <t>Realizar oficinas de Planejamento para o biênio 20/21</t>
  </si>
  <si>
    <t>4.1 Pessoas locais consultadas sobre as atividades do projeto</t>
  </si>
  <si>
    <t>Realizar o Planejamento do Projeto para o biênio 2020- 2021
(Oficinas de planejamento operacional) Passagem área, diária e coffee break</t>
  </si>
  <si>
    <t>Planejamento Operacional 20-21 Consolidado e aprovado pelo COP</t>
  </si>
  <si>
    <t>Reuniões dos Colegiados e com parceiros do Programa</t>
  </si>
  <si>
    <t>Missão de Supervisão do Banco Mundial do Projeto em Manaus e Porto Velho)</t>
  </si>
  <si>
    <t>Técnico do MMA + Técnicos das UOs</t>
  </si>
  <si>
    <t>Monitormaneto do Projeto realizado junto com parceiros e Banco Mundial</t>
  </si>
  <si>
    <t>SEDAM</t>
  </si>
  <si>
    <t>Implantar viveiros comunitários de espécies nativas para a restauração (UC e PRA) localizado na RESEX  Rio Preto Jacundá  com capacidade de produção de 100 mil mudas</t>
  </si>
  <si>
    <t>Contratar serviço técnico para a construção do viveiro de mudas - SEDAM</t>
  </si>
  <si>
    <t>publicado</t>
  </si>
  <si>
    <t>Produzir 100 mil mudas/ano</t>
  </si>
  <si>
    <t>Identificar matrizes de coleta de sementes para abastecer o viveiro (diárias + combustível)</t>
  </si>
  <si>
    <t xml:space="preserve">Establecer áreas com matrizes produtoras de sementes </t>
  </si>
  <si>
    <t>Realizar monitoramento e acompanhamento de 2100 ha de área em pastagens, para garantir a recuperação por regeneração natural, por isolamento, no interior da RESEX Rio Preto Jacundá</t>
  </si>
  <si>
    <t>Adquirir logística para realizar monitoramento e acompanhamento de 2100 ha de área em pastagens, para garantir a recuperação por regeneração natural, por isolamento, no interior da RESEX Rio Preto Jacundá (diárias + combustível)</t>
  </si>
  <si>
    <t>Relatório de Monitoramento de Campo</t>
  </si>
  <si>
    <t>http://diretoriopre.mma.gov.br/index.php/category/108-gef-paisagens-sustentaveis-da-amazonia?download=1800:relatorio-de-monitoramento-de-campo-resex-rio-preto-jacunda-custo-operacional</t>
  </si>
  <si>
    <t>2100 ha de área em pastagens em processo de recuperação monitorados</t>
  </si>
  <si>
    <t>Monitoramento e acompanhamento de 400 ha de área em pastagens, para garantir a recuperação por regeneração natural, no interior das demais RESEX de Machadinho</t>
  </si>
  <si>
    <t>Adquirir logística para realizar  monitoramento e acompanhamento de 400 ha de área em pastagens, para garantir a recuperação por regeneração natural, no interior das demais RESEX de Machadinho (diária + combústível)</t>
  </si>
  <si>
    <t>400 ha de área em pastagens em processo de recuperação monitorados</t>
  </si>
  <si>
    <t xml:space="preserve">Realizar análise dos cadastros ambientais </t>
  </si>
  <si>
    <t>Contratar serviço PJ para realização da análise de Cadastros Ambientais Rurais (CAR) no SICAR – SEDAM</t>
  </si>
  <si>
    <t>Analisar 27 mil CAR</t>
  </si>
  <si>
    <t>Elaborar planos de recuperação de áreas degradadas e alteradas</t>
  </si>
  <si>
    <t>2.1 Área das propriedades rurais adotando práticas sustentáveis de manejo da terra apoiadas pelo projeto de acordo com critérios definidos</t>
  </si>
  <si>
    <t>Contratar serviço PJ  para elaboração do PRA por 66 meses</t>
  </si>
  <si>
    <t xml:space="preserve">14100 pradas (lanos de recuperação de áreas degradadas e alteradas) implementados e monitorados </t>
  </si>
  <si>
    <t>Adquirir logísitica para capacitar técnicos da empresa contratada para a elaboração do PRA (hospedagem + locação de espaço)</t>
  </si>
  <si>
    <t>14100 pradas (lanos de recuperação de áreas degradadas e alteradas) implementados e monitorados</t>
  </si>
  <si>
    <t>Contratar serviço de PJ para capacitar os técnicos para elaboração do PRA</t>
  </si>
  <si>
    <t>TdR em elaboração</t>
  </si>
  <si>
    <t>Contratar serviço de diagramação, impressão e gráfica para produzir material para as capacitações em PRA</t>
  </si>
  <si>
    <t>SEMA AC</t>
  </si>
  <si>
    <t>Revisar plano de manejo da APA Lago do Amapá</t>
  </si>
  <si>
    <t>Contratar serviço PJ para revisão do plano de manejo da APA Lago do Amapá e estudos complementares - SEMA AC</t>
  </si>
  <si>
    <t>Plano de Gestão</t>
  </si>
  <si>
    <t>UC com Plano de Manejo publicado</t>
  </si>
  <si>
    <t>Elaborar plano de manejo da APA Igarapé São Francisco</t>
  </si>
  <si>
    <t>Contratar serviço PJ para elaboracao do plano de manejo da APA Igarapé São Francisco - SEMA AC</t>
  </si>
  <si>
    <t>Reformar a infraestrutura física do Viveiro da Floresta para produzir 650 mil mudas anuais</t>
  </si>
  <si>
    <t>Contratar serviço técnico para reforma do galpão de trabalho, casas de vegetação, de sombra e de aclimatação e escritório administrativo - SEMA AC</t>
  </si>
  <si>
    <t>Viveiro reformado</t>
  </si>
  <si>
    <t>Viveiro reformado e produzindo mudas</t>
  </si>
  <si>
    <t xml:space="preserve">Melhorar a infraestrutura do laboratório de tecnologia de sementes florestais nativas </t>
  </si>
  <si>
    <t>Adquirir  Computador desktop - SEMA AC</t>
  </si>
  <si>
    <t>Adquirir  GPS - SEMA AC</t>
  </si>
  <si>
    <t>Adquirir  luximetro digital - SEMA AC</t>
  </si>
  <si>
    <t>Highmed Soluções em Tecnologia de Medição Ltda</t>
  </si>
  <si>
    <t>Adquirir  nobreak - SEMA AC</t>
  </si>
  <si>
    <t>Adquirir  desumidificador - SEMA AC</t>
  </si>
  <si>
    <t>Adquirir  phmetro microprocessado de bancada - SEMA AC</t>
  </si>
  <si>
    <t>Akso Produtos Eletronicos ltda</t>
  </si>
  <si>
    <t>Adquirir  camaras de germinacao tipo B.O.D. - SEMA AC</t>
  </si>
  <si>
    <t xml:space="preserve">Realizar 4 encontros anuais entre conselhos gestores das UC para discutir a elaboração/revisão dos planos de manejo </t>
  </si>
  <si>
    <t>Adquirir logística para realizar 4 encontros anuais entre conselhos gestores das UC para discutir a elaboração/revisão dos planos de manejo (alimentação + combustível)</t>
  </si>
  <si>
    <t>Gestores capacitados para gerenciar as Unidades de Conservação</t>
  </si>
  <si>
    <t xml:space="preserve">Contratar serviço PF para mobilizar para realizar 4 encontros anuais entre conselhos gestores das UC para discutir a elaboração/revisão dos planos de manejo </t>
  </si>
  <si>
    <t xml:space="preserve">Realizar  01 encontro de Gestores de APs do Acre </t>
  </si>
  <si>
    <t xml:space="preserve">Adquirir serviços de logística para o encontro de Gestores de APs do Acre </t>
  </si>
  <si>
    <t>realizado 1 Encontro em 2019</t>
  </si>
  <si>
    <t>http://diretoriopre.mma.gov.br/index.php/category/108-gef-paisagens-sustentaveis-da-amazonia?download=1801:relatorio-do-encontro-de-gestores-de-ap-s-do-estado-do-acre-custo-operacional</t>
  </si>
  <si>
    <t xml:space="preserve">Contratar serviço de mobilização e relatoria do evento para o encontro de Gestores de APs do Acre </t>
  </si>
  <si>
    <t>SEMA AM</t>
  </si>
  <si>
    <t>Implementar acordos de pesca em cinco áreas do estado do Amazonas: RDS Puranga Conquista,  Rio Tupana (área de abrangência das Reservas de Desenvolvimento Sustentável (RDS) Matupiri e Igapó-Açú), Entorno da Floresta Estadual de Canutama, Rio Tupana (área de abrangência da RDS Matupiri e Igapó-Açú), Entorno da  (RDS) Piagaçu Purus</t>
  </si>
  <si>
    <t>Atividade realizada em etapas 
1. Levantamento de informações e sensibilização para elaborar os acordos;
2. Reuniões comunitárias para definição de regras do acordo;
3. Assembleias counitárias para aprovação do acordo.
Sema realiza as atividades de campo com quadro técnico próprio e o ASL custeia: 
passagem aérea
passagem fluvial
alimentação para reuniões comunitárias
diárias para técnicos e colaboradores da Sema
material de apoio e de escritório</t>
  </si>
  <si>
    <t>Acordo de Pesca publicado
Minuta de Instrução Normativa elaboradas e em fase de correção no setor jurídico para os acordos de: 
a. AP entorno da FLOE Canutama;
b. AP entorno da RDS Piagaçu Purus;
c. AP Foz do rio Tapauá;
d. AP Rio Cuieiras - RDS Puranga Conquista;
e. AP Rio Tupana;</t>
  </si>
  <si>
    <t>http://diretoriopre.mma.gov.br/index.php/category/108-gef-paisagens-sustentaveis-da-amazonia?download=1802:implementacao-de-acordos-de-pesca-em-cinco-areas-do-estado-do-amazonas-custo-operacional-parte-i http://diretoriopre.mma.gov.br/index.php/category/108-gef-paisagens-sustentaveis-da-amazonia?download=1804:implementacao-de-acordos-de-pesca-em-cinco-areas-do-estado-do-amazonas-custo-operacional-parte-ii</t>
  </si>
  <si>
    <t>Àreas para os acordos de pesca diagnóstico e mapeadas, com os ambientes aquàticos para uso com regras definidas
Minuta dos Acordos de Pesca</t>
  </si>
  <si>
    <t>não consegui acessar nenhum arquivo pelo teams</t>
  </si>
  <si>
    <t>Produção e elaboração de atlas dos acordos de pesca</t>
  </si>
  <si>
    <t>Contratar serviço técnico para diagramação e impressão o atlas dos acordos de pesca</t>
  </si>
  <si>
    <t>especificação técnica em elaboração</t>
  </si>
  <si>
    <t>Atlas contendo os Acordos de Pesca apoiados pelo ASL no estado Amazonas e demais com apoio de contrapartida</t>
  </si>
  <si>
    <t>Atlas com acordos de pesca do Amazonas produzido</t>
  </si>
  <si>
    <t>Levantamento de informações e sensibilização para elaborar 5 Acordos de Pesca</t>
  </si>
  <si>
    <t>Adquirir  notebook - SEMA AM</t>
  </si>
  <si>
    <t>Adquirir  data show - SEMA AM</t>
  </si>
  <si>
    <t>Realizar  diagnóstico para  identificação de fornecedores de sementes e mudas  visando  o fomento da Cadeia da Restauração Florestal</t>
  </si>
  <si>
    <t>Contratar serviço PJ para realizar o diagnóstico e mapemaneto dos fornecedores de sementes e mudas do Estado</t>
  </si>
  <si>
    <t>Elaborar mapa temático e chave contendo a lista de fornecedores de sementes e mudas  visando  o fomento da Cadeia da Restauração Florestal</t>
  </si>
  <si>
    <t>Construir  e implantar viveiros comunitários, incluindo insumos e assistência técnica e estrutura para armazenar sementes no municípiode Humaitá</t>
  </si>
  <si>
    <t>Contratar serviço PJ para construção de um viveiro contemplando a elaboração do projeto técnico, a construção da obra e o sistema de irrigação</t>
  </si>
  <si>
    <t>Implantar  1 viveiro comunitário  com capacidade de produção de180 mil mudas de espécies nativas visando a restauração florestal (UCs e PRA)</t>
  </si>
  <si>
    <t>Adquirir materiais e equipamentos (substrato, adubo, sementes, tubete...) para implantar viveiro comunitário</t>
  </si>
  <si>
    <t>Implementar acordos de pesca em cinco áreas do estado do Amazonas</t>
  </si>
  <si>
    <t>Reunião de preparação do Projeto Regional da Bacia do Putumayo-Içá (Gestão de águas internacionais), no âmbito do GEF (Global Environmental Facility) em Washington no período de 11 a 15 de junho de 2019</t>
  </si>
  <si>
    <t>Técnicos da Seama AM</t>
  </si>
  <si>
    <t>Discussão sobre a definição do Projeto Regional da Bacia do Putumayo-Içá (Gestão de águas internacionais), no âmbito do GEF (Global Environmental Facility) a ser apresentado pela Sema Amazonas</t>
  </si>
  <si>
    <t>Realizar a análise de 13.000 CAR na área de abrangência do projeto (7 municípios do sul do Estado do Amazonas)</t>
  </si>
  <si>
    <t>Contratar serviço PJ para análise do CAR em areas prioritárias no AM - SEMA AM</t>
  </si>
  <si>
    <t>CIGTA - Centro de Inteligência em Gestão e Tecnologia Ambiental</t>
  </si>
  <si>
    <t>Contrato de 24 meses com 12 produtos previstos (relatórios contento as análises de CAR).
Contrato recente, ainda não foi  liquidado nenhum pagamento</t>
  </si>
  <si>
    <t>Cadastros Ambientais Rurais - CAR inseridos na base de dados da plataforma SICAR- AM, de sete (07) municípios da região sul do Estado do Amazonas, com perspectiva de mínimo 8.504 imóveis rurais analisados, com 17.656 análises, no período de 24 meses.</t>
  </si>
  <si>
    <t>Aqui também é preciso descrever em cada linha os todos os produtos que são previstos de serem entregues nessa contratação. Nesse caso, como ela está começando, todos os produtos terão o status de "não iniciado"</t>
  </si>
  <si>
    <t>Realização do Inventário florestal amostral da área de 120,593,97 ha, visando a implementação da concessão Florestal</t>
  </si>
  <si>
    <t xml:space="preserve">0.4. Área florestal sob planos de manejo sustentável </t>
  </si>
  <si>
    <t>Contratar serviço PJ para realização do inventário amostral - SEMA AM</t>
  </si>
  <si>
    <t>Realizar os estudos para preparara UC para a concessão florestal</t>
  </si>
  <si>
    <t>Realizar a caracterização do meo físico e a avaliação dos impactos antrópicos na área destinada a concessão florestal</t>
  </si>
  <si>
    <t>Contratar serviço PJ para realização do estudo físico e antrópico - SEMA AM</t>
  </si>
  <si>
    <t>Realização de  Diagnóstico de infraestrutura e logística de escoamento da madeira para determinação da precificação (preço mínimo) da madeira em pé</t>
  </si>
  <si>
    <t>Contratar serviço PJ para realizar diagnóstico de infraestrutura e logística de escoamento da madeira para determinação da precificação (preço mínimo) da madeira em pé</t>
  </si>
  <si>
    <t>suspenso</t>
  </si>
  <si>
    <t>UC com estudo realizado para subsidiar a concessão florestal</t>
  </si>
  <si>
    <t>Monitoramento dos contrataos para realaizaçãodos estudos para a concessão florestal</t>
  </si>
  <si>
    <t>Adquirir logística para realizar monitoramento de atividades (passagem aérea + passagem fluvial + alimentação + combustível)</t>
  </si>
  <si>
    <t>Realização de estudos monitorados</t>
  </si>
  <si>
    <t>SFB</t>
  </si>
  <si>
    <t>Elaborar estudos de Pesquisa de Mercado, Levantamento de Infraestrutura e  Precificação da madeira em pé  para a Flona Balata-Tufari-AM</t>
  </si>
  <si>
    <t>Contratar serviço PJ para elaboração de Estudos de Pesquisa de mercado, levantamento de infraestrutura e logística para a Flona Balata-tufari</t>
  </si>
  <si>
    <t>Elaborar estudos de Pesquisa de Mercado, Levantamento de Infraestrutura e  Precificação da madeira em pé  para a Flona Pau-Rosa-AM</t>
  </si>
  <si>
    <t>Contratar serviço PJ para elaboração de estudos de pesquisa de mercado, levantamento de infraestrutura e logisitica para a Flona Pau-rosa</t>
  </si>
  <si>
    <t>Elaborar estudos de Pesquisa de Mercado, Levantamento de Infraestrutura e  Precificação da madeira em pé  para a Flona Jatuarana-AM</t>
  </si>
  <si>
    <t>Contratar serviço PJ para elaboração de estudos de pesquisa de mercado, levantamento de infraestrutura e logistica para a Flona Jatuarana</t>
  </si>
  <si>
    <t>Elaborar estudos de Pesquisa de Mercado, Levantamento de Infraestrutura e  Precificação da madeira em pé  para a Flona Iquiri-AM</t>
  </si>
  <si>
    <t>Contratar serviço PJ para elaboração de Estudos de Pesquisa de mercado, levantamento de infraestrutura e logística para a Flona Iquiri</t>
  </si>
  <si>
    <t xml:space="preserve">PO1 </t>
  </si>
  <si>
    <t>Adquirir vidraria para laboratório</t>
  </si>
  <si>
    <t>Laboratório equipado para plena funcionalidade</t>
  </si>
  <si>
    <t>Elaborar e implementar PRADAs e SAFs para os produtores que aderirem ao PRA em áreas prioritárias</t>
  </si>
  <si>
    <t>Contratar serviço técnico PJ  para implementar projeto recuperaçao de áreas</t>
  </si>
  <si>
    <t>20 propriedades com PRADAS implementados - 120 produtores rurais capacitados em conservação do solo e recuperação de APP. 195 hectares recuperados</t>
  </si>
  <si>
    <t>Nota</t>
  </si>
  <si>
    <t>Item</t>
  </si>
  <si>
    <t>Descrição</t>
  </si>
  <si>
    <t>Período</t>
  </si>
  <si>
    <t>PO 1</t>
  </si>
  <si>
    <t>Primeiro Planejamento Operacional</t>
  </si>
  <si>
    <t>2018 a 2019</t>
  </si>
  <si>
    <t>Gestão Integrada da Paisagem:​ Promover a gestão integrada e a conectividade de áreas protegidas, atuando nas regiões de entorno e interstício entre as UCs</t>
  </si>
  <si>
    <t>Políticas Públicas e Planos para a Proteção e Recuperação da Vegetação Nativa:​ Fortalecer políticas públicas, planos e ações voltados à proteção e recuperação da vegetação nativa e a  gestão das florestas</t>
  </si>
  <si>
    <t>Capacitação, Cooperação e Gerenciamento do Projeto​: Promover a capacitação e cooperação regional (Brasil, Colômbia e Peru) nas diferentes temáticas de interesse do projeto para melhoria das capacidades nacionais</t>
  </si>
  <si>
    <t>Unidade Operativa</t>
  </si>
  <si>
    <t>Parceiro executor por meio de um Acordo de Cooperação: Sema AC; Sema AM, Semas e IdeflforBio PA; Sedam RO; ICMBio; SFB</t>
  </si>
  <si>
    <t>P1; P2</t>
  </si>
  <si>
    <t>Produto 1; Porduto 2 e assim sucessivamente</t>
  </si>
  <si>
    <t>Relatório Preliminar do Diagnóstico Rural Participativo</t>
  </si>
  <si>
    <t xml:space="preserve">Etapas
1. Diagnóstico Rural Participativo (construção de barcaças (casa de secagem) de sementes - cacau)
Adquirir logística para realização dos diagnósticos
</t>
  </si>
  <si>
    <t>Termo de recebimento e aceite pela UO</t>
  </si>
  <si>
    <t xml:space="preserve">Custo de Gestão do  Projeto </t>
  </si>
  <si>
    <t>Custo de Gstão do Projeto</t>
  </si>
  <si>
    <t>Custo de Gestão do Projeto</t>
  </si>
  <si>
    <t>Custo de Gestão/Intercâmbio</t>
  </si>
  <si>
    <t>Proposta de Projeto Elaborada</t>
  </si>
  <si>
    <t>SEANP/Acre</t>
  </si>
  <si>
    <t>Relatório-Síntese do 4º Encontro de Gestores de Áreas Protegidas – Secretaria Estadual de Áreas Protegidas Naturais do Acre - SEANP/Acre</t>
  </si>
  <si>
    <t xml:space="preserve">Técnico da Secrearia de Meio Ambiente do Acre </t>
  </si>
  <si>
    <t>http://diretoriopre.mma.gov.br/index.php/category/108-gef-paisagens-sustentaveis-da-amazonia?download=2209:implementar-acordos-de-pesca-em-cinco-areas-do-estado-do-amazonas-proposta-de-projeto-elaborada</t>
  </si>
  <si>
    <t>http://diretoriopre.mma.gov.br/index.php/category/108-gef-paisagens-sustentaveis-da-amazonia?download=2199:produto-1-desenvolver-estudos-estrategicos</t>
  </si>
  <si>
    <t>Consultoria de apoio técnico à equipe do Ministério do Meio Ambiente e instituições executoras – estados, ICMBio, SFB, envolvidos na preparação do projeto Brasil: “Amazon Sustainable Landscape”, para consolidação das estratégias de implementação, resultados e metas e indicadores do projeto por meio da metodologia padrões abertos para prática da conservação</t>
  </si>
  <si>
    <t>Documentos de planejamento realizado com as unidades operativas  e anexos( planilhas e fluxos com o planejamento realizado com as Unidades Operativas e resultado do planejamento na metodologia Padrões Abertos no Programa Miradi)</t>
  </si>
  <si>
    <t xml:space="preserve">Tecnicos do MMA, SFB e outros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</si>
</sst>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\ #,##0.00"/>
    <numFmt numFmtId="165" formatCode="dd/mm/yy;@"/>
    <numFmt numFmtId="166" formatCode="#,##0.0"/>
    <numFmt numFmtId="167" formatCode="#,##0.0;[Red]#,##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Calibri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rgb="FFDEEAF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left" vertical="center" wrapText="1"/>
    </xf>
    <xf numFmtId="14" fontId="6" fillId="5" borderId="1" xfId="0" applyNumberFormat="1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8" fillId="0" borderId="1" xfId="3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left" vertical="center" wrapText="1"/>
    </xf>
    <xf numFmtId="166" fontId="6" fillId="5" borderId="1" xfId="0" applyNumberFormat="1" applyFont="1" applyFill="1" applyBorder="1" applyAlignment="1">
      <alignment horizontal="left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0" fontId="1" fillId="0" borderId="1" xfId="3" applyBorder="1" applyAlignment="1">
      <alignment horizontal="center" vertical="center" wrapText="1"/>
    </xf>
    <xf numFmtId="0" fontId="1" fillId="0" borderId="0" xfId="3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166" fontId="7" fillId="8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1" fillId="5" borderId="1" xfId="3" applyFill="1" applyBorder="1" applyAlignment="1">
      <alignment horizontal="left" vertical="center" wrapText="1"/>
    </xf>
    <xf numFmtId="0" fontId="1" fillId="5" borderId="1" xfId="3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</cellXfs>
  <cellStyles count="4">
    <cellStyle name="Hiperlink" xfId="3" builtinId="8"/>
    <cellStyle name="Hyperlink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laine Cristina de Abreu Coelho" id="{8C177CF7-D1DA-4F1D-B93C-097642527BB8}" userId="S::04434932608@mma.gov.br::12c4db7d-5baf-4341-990f-c3dc22a10b3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0-06-10T19:12:32.81" personId="{8C177CF7-D1DA-4F1D-B93C-097642527BB8}" id="{4272CFA2-33AF-4A95-B81B-739C17EF19FC}">
    <text>Acho importante entender a diferença entre "adquirido" (H3) e "realizado" (H6) para definir uma padronização do status do processo</text>
  </threadedComment>
  <threadedComment ref="R3" dT="2020-06-10T18:59:20.19" personId="{8C177CF7-D1DA-4F1D-B93C-097642527BB8}" id="{03358D17-7A28-4262-82E5-48B424BC858D}">
    <text>Não funcionou. Fui direcionada para minha página inicial do Teams-DECO/MMA.</text>
  </threadedComment>
  <threadedComment ref="R5" dT="2020-06-10T19:00:34.04" personId="{8C177CF7-D1DA-4F1D-B93C-097642527BB8}" id="{67F8D507-7200-4E10-AAE4-5B460BDBE945}">
    <text>Não funcionou. Fui direcionada para minha página inicial do Teams-DECO/MMA.</text>
  </threadedComment>
  <threadedComment ref="R27" dT="2020-06-10T19:02:01.66" personId="{8C177CF7-D1DA-4F1D-B93C-097642527BB8}" id="{F64317FD-D4F6-416D-BF08-1ED8653DD038}">
    <text>Não funcionou. Fui direcionada para minha página inicial do Teams-DECO/MMA.</text>
  </threadedComment>
  <threadedComment ref="R28" dT="2020-06-10T19:02:31.90" personId="{8C177CF7-D1DA-4F1D-B93C-097642527BB8}" id="{94F305A9-C025-4AA3-BA3F-6CE763D52E7C}">
    <text>Não funcionou. Fui direcionada para minha página inicial do Teams-DECO/MMA.</text>
  </threadedComment>
  <threadedComment ref="R29" dT="2020-06-10T19:02:54.51" personId="{8C177CF7-D1DA-4F1D-B93C-097642527BB8}" id="{2EB8E0FB-5C81-4AF1-B7E7-FFD90BFF6398}">
    <text>Não funcionou. Fui direcionada para minha página inicial do Teams-DECO/MMA.</text>
  </threadedComment>
  <threadedComment ref="R34" dT="2020-06-10T19:03:36.29" personId="{8C177CF7-D1DA-4F1D-B93C-097642527BB8}" id="{8838645F-10B1-443C-A290-297EAE343278}">
    <text>Não funcionou. Fui direcionada para minha página inicial do Teams-DECO/MMA.</text>
  </threadedComment>
  <threadedComment ref="R35" dT="2020-06-10T19:03:52.81" personId="{8C177CF7-D1DA-4F1D-B93C-097642527BB8}" id="{9807BAE5-FC0F-4D52-9E94-9D4D67C487F9}">
    <text>Não funcionou. Fui direcionada para minha página inicial do Teams-DECO/MMA.</text>
  </threadedComment>
  <threadedComment ref="R38" dT="2020-06-10T19:04:09.87" personId="{8C177CF7-D1DA-4F1D-B93C-097642527BB8}" id="{13A2315A-F1F5-44CB-A63E-51A15ACDEAEB}">
    <text>Não funcionou. Fui direcionada para minha página inicial do Teams-DECO/MMA.</text>
  </threadedComment>
  <threadedComment ref="D47" dT="2020-06-12T20:21:22.00" personId="{8C177CF7-D1DA-4F1D-B93C-097642527BB8}" id="{48AF3040-AFDE-4A44-BE3B-40C10D8D5B26}">
    <text>DUVIDA: qual indicador seria melhor aqui: "0.3. Área sob restauração ou reflorestamento apoiado pelo projeto" OU "2.1 Área das propriedades rurais adotando práticas sustentáveis de manejo da terra apoiadas pelo projeto de acordo com critérios definidos" - uma vez que esses dois indicadores utilizarão sementes florestais nativas para sua efetivação</text>
  </threadedComment>
  <threadedComment ref="R57" dT="2020-06-10T19:04:36.48" personId="{8C177CF7-D1DA-4F1D-B93C-097642527BB8}" id="{CECD8C25-3699-4D73-BA89-AA0C7A02C424}">
    <text>Não funcionou. Fui direcionada para minha página inicial do Teams-DECO/MMA.</text>
  </threadedComment>
  <threadedComment ref="R59" dT="2020-06-10T19:05:03.22" personId="{8C177CF7-D1DA-4F1D-B93C-097642527BB8}" id="{06CF97F9-FE6E-4E20-8E6D-C0B423D04122}">
    <text>Não funcionou. Fui direcionada para minha página inicial do Teams-DECO/MMA.</text>
  </threadedComment>
  <threadedComment ref="R60" dT="2020-06-10T19:05:15.04" personId="{8C177CF7-D1DA-4F1D-B93C-097642527BB8}" id="{24EDB1AF-BB00-4A20-8F4B-E6031678330A}">
    <text>Não funcionou. Fui direcionada para minha página inicial do Teams-DECO/MMA.</text>
  </threadedComment>
  <threadedComment ref="D63" dT="2020-06-12T20:22:49.20" personId="{8C177CF7-D1DA-4F1D-B93C-097642527BB8}" id="{4D6CD476-AF15-48CC-82EE-8D205F2381AF}">
    <text>DUVIDA: qual indicador seria melhor aqui: "0.3. Área sob restauração ou reflorestamento apoiado pelo projeto" OU "2.1 Área das propriedades rurais adotando práticas sustentáveis de manejo da terra apoiadas pelo projeto de acordo com critérios definidos" - uma vez que esses dois indicadores utilizarão sementes florestais nativas para sua efetivação</text>
  </threadedComment>
  <threadedComment ref="R67" dT="2020-06-10T19:05:30.10" personId="{8C177CF7-D1DA-4F1D-B93C-097642527BB8}" id="{9F9A3B92-3870-4FDB-8553-F7005F636E82}">
    <text>Não funcionou. Fui direcionada para minha página inicial do Teams-DECO/MMA.</text>
  </threadedComment>
  <threadedComment ref="D76" dT="2020-06-12T20:35:10.14" personId="{8C177CF7-D1DA-4F1D-B93C-097642527BB8}" id="{58D929F0-1990-4C38-A325-64ABCFA074EB}">
    <text>DUVIDA: qual indicador seria melhor aqui: "0.3. Área sob restauração ou reflorestamento apoiado pelo projeto" OU "2.1 Área das propriedades rurais adotando práticas sustentáveis de manejo da terra apoiadas pelo projeto de acordo com critérios definidos" - uma vez que esses dois indicadores utilizarão sementes florestais nativas para sua efetivação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toriopre.mma.gov.br/index.php/category/108-gef-paisagens-sustentaveis-da-amazonia?download=1011:produto-1-plano-de-trabalho-monitoramento-pesqueiro" TargetMode="External"/><Relationship Id="rId13" Type="http://schemas.openxmlformats.org/officeDocument/2006/relationships/hyperlink" Target="http://diretoriopre.mma.gov.br/index.php/category/108-gef-paisagens-sustentaveis-da-amazonia?download=1800:relatorio-de-monitoramento-de-campo-resex-rio-preto-jacunda-custo-operaciona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drive/folders/1iTQX-KMO-nxsOKS4gFQS4KsMrqxvriyL" TargetMode="External"/><Relationship Id="rId7" Type="http://schemas.openxmlformats.org/officeDocument/2006/relationships/hyperlink" Target="https://drive.google.com/drive/folders/1iTQX-KMO-nxsOKS4gFQS4KsMrqxvriyL" TargetMode="External"/><Relationship Id="rId12" Type="http://schemas.openxmlformats.org/officeDocument/2006/relationships/hyperlink" Target="http://diretoriopre.mma.gov.br/index.php/category/108-gef-paisagens-sustentaveis-da-amazonia?download=1796:produto-2-fortalecer-a-gestao-do-programa-asl" TargetMode="External"/><Relationship Id="rId17" Type="http://schemas.openxmlformats.org/officeDocument/2006/relationships/hyperlink" Target="http://diretoriopre.mma.gov.br/index.php/category/108-gef-paisagens-sustentaveis-da-amazonia?download=2199:produto-1-desenvolver-estudos-estrategicos" TargetMode="External"/><Relationship Id="rId2" Type="http://schemas.openxmlformats.org/officeDocument/2006/relationships/hyperlink" Target="https://drive.google.com/drive/folders/1iTQX-KMO-nxsOKS4gFQS4KsMrqxvriyL" TargetMode="External"/><Relationship Id="rId16" Type="http://schemas.openxmlformats.org/officeDocument/2006/relationships/hyperlink" Target="http://diretoriopre.mma.gov.br/index.php/category/108-gef-paisagens-sustentaveis-da-amazonia?download=2209:implementar-acordos-de-pesca-em-cinco-areas-do-estado-do-amazonas-proposta-de-projeto-elaborada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drive.google.com/drive/folders/1iTQX-KMO-nxsOKS4gFQS4KsMrqxvriyL" TargetMode="External"/><Relationship Id="rId6" Type="http://schemas.openxmlformats.org/officeDocument/2006/relationships/hyperlink" Target="https://drive.google.com/drive/folders/1iTQX-KMO-nxsOKS4gFQS4KsMrqxvriyL" TargetMode="External"/><Relationship Id="rId11" Type="http://schemas.openxmlformats.org/officeDocument/2006/relationships/hyperlink" Target="http://diretoriopre.mma.gov.br/index.php/category/108-gef-paisagens-sustentaveis-da-amazonia?download=1795:produto-1-fortalecer-a-gestao-do-programa-asl" TargetMode="External"/><Relationship Id="rId24" Type="http://schemas.microsoft.com/office/2017/10/relationships/threadedComment" Target="../threadedComments/threadedComment1.xml"/><Relationship Id="rId5" Type="http://schemas.openxmlformats.org/officeDocument/2006/relationships/hyperlink" Target="https://drive.google.com/drive/folders/1iTQX-KMO-nxsOKS4gFQS4KsMrqxvriyL" TargetMode="External"/><Relationship Id="rId15" Type="http://schemas.openxmlformats.org/officeDocument/2006/relationships/hyperlink" Target="https://drive.google.com/drive/folders/1iTQX-KMO-nxsOKS4gFQS4KsMrqxvriyL" TargetMode="External"/><Relationship Id="rId10" Type="http://schemas.openxmlformats.org/officeDocument/2006/relationships/hyperlink" Target="http://diretoriopre.mma.gov.br/index.php/category/108-gef-paisagens-sustentaveis-da-amazonia?download=1794:implantar-viveiros-comunitarios-de-especies-nativas-para-a-restauracao-nas-comunidades-do-entorno-canopus-e-xada-da-apa-triunfo-do-xingu-relatorio-preliminar-do-diagnostico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drive.google.com/drive/folders/1iTQX-KMO-nxsOKS4gFQS4KsMrqxvriyL" TargetMode="External"/><Relationship Id="rId9" Type="http://schemas.openxmlformats.org/officeDocument/2006/relationships/hyperlink" Target="https://drive.google.com/drive/folders/1iTQX-KMO-nxsOKS4gFQS4KsMrqxvriyL" TargetMode="External"/><Relationship Id="rId14" Type="http://schemas.openxmlformats.org/officeDocument/2006/relationships/hyperlink" Target="http://diretoriopre.mma.gov.br/index.php/category/108-gef-paisagens-sustentaveis-da-amazonia?download=1801:relatorio-do-encontro-de-gestores-de-ap-s-do-estado-do-acre-custo-operaci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77"/>
  <sheetViews>
    <sheetView showGridLines="0" tabSelected="1" topLeftCell="G1" zoomScale="70" zoomScaleNormal="70" workbookViewId="0">
      <pane ySplit="1" topLeftCell="A26" activePane="bottomLeft" state="frozen"/>
      <selection pane="bottomLeft" activeCell="J33" sqref="J33"/>
    </sheetView>
  </sheetViews>
  <sheetFormatPr defaultColWidth="8.88671875" defaultRowHeight="13.8" x14ac:dyDescent="0.3"/>
  <cols>
    <col min="1" max="1" width="8.88671875" style="17"/>
    <col min="2" max="2" width="24.44140625" style="17" customWidth="1"/>
    <col min="3" max="3" width="17.88671875" style="17" customWidth="1"/>
    <col min="4" max="5" width="42.44140625" style="43" customWidth="1"/>
    <col min="6" max="6" width="22.33203125" style="44" customWidth="1"/>
    <col min="7" max="7" width="36" style="17" customWidth="1"/>
    <col min="8" max="8" width="79.33203125" style="43" customWidth="1"/>
    <col min="9" max="9" width="33.109375" style="17" customWidth="1"/>
    <col min="10" max="10" width="41.6640625" style="43" customWidth="1"/>
    <col min="11" max="11" width="20.88671875" style="45" customWidth="1"/>
    <col min="12" max="12" width="20" style="45" customWidth="1"/>
    <col min="13" max="13" width="23.5546875" style="46" customWidth="1"/>
    <col min="14" max="14" width="35.88671875" style="46" customWidth="1"/>
    <col min="15" max="15" width="48.33203125" style="47" customWidth="1"/>
    <col min="16" max="16" width="20.5546875" style="43" customWidth="1"/>
    <col min="17" max="17" width="39" style="43" customWidth="1"/>
    <col min="18" max="18" width="39.44140625" style="44" customWidth="1"/>
    <col min="19" max="19" width="57.6640625" style="43" customWidth="1"/>
    <col min="20" max="20" width="81.33203125" style="5" hidden="1" customWidth="1"/>
    <col min="21" max="16384" width="8.88671875" style="44"/>
  </cols>
  <sheetData>
    <row r="1" spans="1:92" s="17" customFormat="1" ht="39.75" customHeight="1" x14ac:dyDescent="0.3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0" t="s">
        <v>6</v>
      </c>
      <c r="H1" s="50" t="s">
        <v>7</v>
      </c>
      <c r="I1" s="50" t="s">
        <v>8</v>
      </c>
      <c r="J1" s="51" t="s">
        <v>9</v>
      </c>
      <c r="K1" s="52" t="s">
        <v>10</v>
      </c>
      <c r="L1" s="52" t="s">
        <v>11</v>
      </c>
      <c r="M1" s="53" t="s">
        <v>12</v>
      </c>
      <c r="N1" s="53" t="s">
        <v>13</v>
      </c>
      <c r="O1" s="54" t="s">
        <v>14</v>
      </c>
      <c r="P1" s="50" t="s">
        <v>15</v>
      </c>
      <c r="Q1" s="55" t="s">
        <v>16</v>
      </c>
      <c r="R1" s="55" t="s">
        <v>17</v>
      </c>
      <c r="S1" s="55" t="s">
        <v>18</v>
      </c>
      <c r="T1" s="16" t="s">
        <v>19</v>
      </c>
    </row>
    <row r="2" spans="1:92" s="20" customFormat="1" ht="55.2" x14ac:dyDescent="0.25">
      <c r="A2" s="18" t="s">
        <v>20</v>
      </c>
      <c r="B2" s="18" t="s">
        <v>21</v>
      </c>
      <c r="C2" s="18" t="s">
        <v>22</v>
      </c>
      <c r="D2" s="11" t="s">
        <v>23</v>
      </c>
      <c r="E2" s="11" t="s">
        <v>24</v>
      </c>
      <c r="F2" s="11"/>
      <c r="G2" s="11" t="s">
        <v>25</v>
      </c>
      <c r="H2" s="11" t="s">
        <v>26</v>
      </c>
      <c r="I2" s="11" t="s">
        <v>27</v>
      </c>
      <c r="J2" s="11" t="s">
        <v>28</v>
      </c>
      <c r="K2" s="7">
        <v>43551</v>
      </c>
      <c r="L2" s="7">
        <v>43892</v>
      </c>
      <c r="M2" s="19">
        <v>6382.98</v>
      </c>
      <c r="N2" s="19">
        <v>6070.9756838905769</v>
      </c>
      <c r="O2" s="11"/>
      <c r="P2" s="11"/>
      <c r="Q2" s="11"/>
      <c r="R2" s="18"/>
      <c r="S2" s="11" t="s">
        <v>258</v>
      </c>
      <c r="T2" s="6" t="s">
        <v>30</v>
      </c>
    </row>
    <row r="3" spans="1:92" s="20" customFormat="1" ht="96.75" customHeight="1" x14ac:dyDescent="0.25">
      <c r="A3" s="18" t="s">
        <v>20</v>
      </c>
      <c r="B3" s="18" t="s">
        <v>21</v>
      </c>
      <c r="C3" s="18" t="s">
        <v>22</v>
      </c>
      <c r="D3" s="11" t="s">
        <v>31</v>
      </c>
      <c r="E3" s="11" t="s">
        <v>24</v>
      </c>
      <c r="F3" s="11"/>
      <c r="G3" s="11" t="s">
        <v>32</v>
      </c>
      <c r="H3" s="11" t="s">
        <v>33</v>
      </c>
      <c r="I3" s="11" t="s">
        <v>34</v>
      </c>
      <c r="J3" s="11" t="s">
        <v>35</v>
      </c>
      <c r="K3" s="7">
        <v>43931</v>
      </c>
      <c r="L3" s="7">
        <v>44237</v>
      </c>
      <c r="M3" s="19">
        <v>90000</v>
      </c>
      <c r="N3" s="19">
        <v>80650</v>
      </c>
      <c r="O3" s="11" t="s">
        <v>36</v>
      </c>
      <c r="P3" s="11" t="s">
        <v>37</v>
      </c>
      <c r="Q3" s="21" t="s">
        <v>38</v>
      </c>
      <c r="R3" s="21" t="s">
        <v>39</v>
      </c>
      <c r="S3" s="11" t="s">
        <v>40</v>
      </c>
      <c r="T3" s="6" t="s">
        <v>41</v>
      </c>
    </row>
    <row r="4" spans="1:92" s="20" customFormat="1" ht="102.75" customHeight="1" x14ac:dyDescent="0.25">
      <c r="A4" s="22" t="s">
        <v>20</v>
      </c>
      <c r="B4" s="22" t="s">
        <v>42</v>
      </c>
      <c r="C4" s="22" t="s">
        <v>22</v>
      </c>
      <c r="D4" s="13" t="s">
        <v>43</v>
      </c>
      <c r="E4" s="13" t="s">
        <v>24</v>
      </c>
      <c r="F4" s="13"/>
      <c r="G4" s="13" t="s">
        <v>32</v>
      </c>
      <c r="H4" s="13" t="s">
        <v>44</v>
      </c>
      <c r="I4" s="13" t="s">
        <v>45</v>
      </c>
      <c r="J4" s="13"/>
      <c r="K4" s="8">
        <v>43921</v>
      </c>
      <c r="L4" s="9">
        <f>EDATE(K4,15)</f>
        <v>44377</v>
      </c>
      <c r="M4" s="23">
        <v>800000</v>
      </c>
      <c r="N4" s="24">
        <v>0</v>
      </c>
      <c r="O4" s="13"/>
      <c r="P4" s="13"/>
      <c r="Q4" s="22"/>
      <c r="R4" s="25"/>
      <c r="S4" s="13" t="s">
        <v>46</v>
      </c>
      <c r="T4" s="6"/>
    </row>
    <row r="5" spans="1:92" s="20" customFormat="1" ht="150" customHeight="1" x14ac:dyDescent="0.25">
      <c r="A5" s="22" t="s">
        <v>20</v>
      </c>
      <c r="B5" s="22" t="s">
        <v>42</v>
      </c>
      <c r="C5" s="22" t="s">
        <v>22</v>
      </c>
      <c r="D5" s="13" t="s">
        <v>47</v>
      </c>
      <c r="E5" s="13" t="s">
        <v>48</v>
      </c>
      <c r="F5" s="13"/>
      <c r="G5" s="13" t="s">
        <v>49</v>
      </c>
      <c r="H5" s="13" t="s">
        <v>257</v>
      </c>
      <c r="I5" s="13" t="s">
        <v>50</v>
      </c>
      <c r="J5" s="13"/>
      <c r="K5" s="9">
        <v>43528</v>
      </c>
      <c r="L5" s="8">
        <v>43697</v>
      </c>
      <c r="M5" s="24">
        <v>38344</v>
      </c>
      <c r="N5" s="24">
        <v>32487.5</v>
      </c>
      <c r="O5" s="13" t="s">
        <v>256</v>
      </c>
      <c r="P5" s="13" t="s">
        <v>37</v>
      </c>
      <c r="Q5" s="26" t="s">
        <v>51</v>
      </c>
      <c r="R5" s="25" t="s">
        <v>39</v>
      </c>
      <c r="S5" s="13" t="s">
        <v>52</v>
      </c>
      <c r="T5" s="6"/>
    </row>
    <row r="6" spans="1:92" s="20" customFormat="1" ht="86.25" customHeight="1" x14ac:dyDescent="0.25">
      <c r="A6" s="22" t="s">
        <v>20</v>
      </c>
      <c r="B6" s="22" t="s">
        <v>42</v>
      </c>
      <c r="C6" s="22" t="s">
        <v>22</v>
      </c>
      <c r="D6" s="13" t="s">
        <v>47</v>
      </c>
      <c r="E6" s="13" t="s">
        <v>48</v>
      </c>
      <c r="F6" s="13"/>
      <c r="G6" s="13" t="s">
        <v>49</v>
      </c>
      <c r="H6" s="13" t="s">
        <v>53</v>
      </c>
      <c r="I6" s="13" t="s">
        <v>54</v>
      </c>
      <c r="J6" s="13"/>
      <c r="K6" s="10" t="s">
        <v>55</v>
      </c>
      <c r="L6" s="8"/>
      <c r="M6" s="24">
        <v>54304</v>
      </c>
      <c r="N6" s="24">
        <v>0</v>
      </c>
      <c r="O6" s="13"/>
      <c r="P6" s="13"/>
      <c r="Q6" s="13"/>
      <c r="R6" s="22"/>
      <c r="S6" s="13" t="s">
        <v>56</v>
      </c>
      <c r="T6" s="6"/>
    </row>
    <row r="7" spans="1:92" s="20" customFormat="1" ht="82.8" x14ac:dyDescent="0.25">
      <c r="A7" s="22" t="s">
        <v>20</v>
      </c>
      <c r="B7" s="22" t="s">
        <v>42</v>
      </c>
      <c r="C7" s="22" t="s">
        <v>22</v>
      </c>
      <c r="D7" s="13" t="s">
        <v>47</v>
      </c>
      <c r="E7" s="13" t="s">
        <v>48</v>
      </c>
      <c r="F7" s="13"/>
      <c r="G7" s="13" t="s">
        <v>57</v>
      </c>
      <c r="H7" s="13" t="s">
        <v>58</v>
      </c>
      <c r="I7" s="13" t="s">
        <v>54</v>
      </c>
      <c r="J7" s="13"/>
      <c r="K7" s="10" t="s">
        <v>55</v>
      </c>
      <c r="L7" s="8"/>
      <c r="M7" s="24">
        <v>128700</v>
      </c>
      <c r="N7" s="24">
        <v>0</v>
      </c>
      <c r="O7" s="13"/>
      <c r="P7" s="13"/>
      <c r="Q7" s="13"/>
      <c r="R7" s="22"/>
      <c r="S7" s="13" t="s">
        <v>56</v>
      </c>
      <c r="T7" s="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</row>
    <row r="8" spans="1:92" s="20" customFormat="1" ht="82.8" x14ac:dyDescent="0.25">
      <c r="A8" s="22" t="s">
        <v>20</v>
      </c>
      <c r="B8" s="22" t="s">
        <v>42</v>
      </c>
      <c r="C8" s="22" t="s">
        <v>22</v>
      </c>
      <c r="D8" s="13" t="s">
        <v>47</v>
      </c>
      <c r="E8" s="13" t="s">
        <v>48</v>
      </c>
      <c r="F8" s="13"/>
      <c r="G8" s="13" t="s">
        <v>49</v>
      </c>
      <c r="H8" s="13" t="s">
        <v>59</v>
      </c>
      <c r="I8" s="13" t="s">
        <v>54</v>
      </c>
      <c r="J8" s="13"/>
      <c r="K8" s="10" t="s">
        <v>55</v>
      </c>
      <c r="L8" s="8"/>
      <c r="M8" s="24">
        <v>34794</v>
      </c>
      <c r="N8" s="24">
        <v>0</v>
      </c>
      <c r="O8" s="13"/>
      <c r="P8" s="13"/>
      <c r="Q8" s="13"/>
      <c r="R8" s="22"/>
      <c r="S8" s="13" t="s">
        <v>60</v>
      </c>
      <c r="T8" s="6"/>
    </row>
    <row r="9" spans="1:92" s="20" customFormat="1" ht="82.8" x14ac:dyDescent="0.25">
      <c r="A9" s="22" t="s">
        <v>20</v>
      </c>
      <c r="B9" s="22" t="s">
        <v>42</v>
      </c>
      <c r="C9" s="22" t="s">
        <v>22</v>
      </c>
      <c r="D9" s="13" t="s">
        <v>47</v>
      </c>
      <c r="E9" s="13" t="s">
        <v>48</v>
      </c>
      <c r="F9" s="13"/>
      <c r="G9" s="13" t="s">
        <v>49</v>
      </c>
      <c r="H9" s="13" t="s">
        <v>61</v>
      </c>
      <c r="I9" s="13" t="s">
        <v>54</v>
      </c>
      <c r="J9" s="13"/>
      <c r="K9" s="10" t="s">
        <v>55</v>
      </c>
      <c r="L9" s="8"/>
      <c r="M9" s="24">
        <v>3227.9635258358662</v>
      </c>
      <c r="N9" s="24">
        <v>0</v>
      </c>
      <c r="O9" s="13"/>
      <c r="P9" s="13"/>
      <c r="Q9" s="13"/>
      <c r="R9" s="22"/>
      <c r="S9" s="13" t="s">
        <v>62</v>
      </c>
      <c r="T9" s="6"/>
    </row>
    <row r="10" spans="1:92" s="27" customFormat="1" ht="82.8" x14ac:dyDescent="0.25">
      <c r="A10" s="22" t="s">
        <v>20</v>
      </c>
      <c r="B10" s="22" t="s">
        <v>42</v>
      </c>
      <c r="C10" s="22" t="s">
        <v>22</v>
      </c>
      <c r="D10" s="13" t="s">
        <v>47</v>
      </c>
      <c r="E10" s="13" t="s">
        <v>48</v>
      </c>
      <c r="F10" s="13"/>
      <c r="G10" s="13" t="s">
        <v>49</v>
      </c>
      <c r="H10" s="13" t="s">
        <v>63</v>
      </c>
      <c r="I10" s="13" t="s">
        <v>54</v>
      </c>
      <c r="J10" s="13"/>
      <c r="K10" s="10" t="s">
        <v>55</v>
      </c>
      <c r="L10" s="8"/>
      <c r="M10" s="24">
        <v>6933</v>
      </c>
      <c r="N10" s="24">
        <v>0</v>
      </c>
      <c r="O10" s="13"/>
      <c r="P10" s="13"/>
      <c r="Q10" s="13"/>
      <c r="R10" s="22"/>
      <c r="S10" s="13" t="s">
        <v>64</v>
      </c>
      <c r="T10" s="6"/>
    </row>
    <row r="11" spans="1:92" s="20" customFormat="1" ht="87.75" customHeight="1" x14ac:dyDescent="0.25">
      <c r="A11" s="22" t="s">
        <v>20</v>
      </c>
      <c r="B11" s="22" t="s">
        <v>42</v>
      </c>
      <c r="C11" s="22" t="s">
        <v>22</v>
      </c>
      <c r="D11" s="13" t="s">
        <v>47</v>
      </c>
      <c r="E11" s="13" t="s">
        <v>48</v>
      </c>
      <c r="F11" s="13"/>
      <c r="G11" s="13" t="s">
        <v>49</v>
      </c>
      <c r="H11" s="13" t="s">
        <v>65</v>
      </c>
      <c r="I11" s="13" t="s">
        <v>54</v>
      </c>
      <c r="J11" s="13"/>
      <c r="K11" s="10">
        <v>43893</v>
      </c>
      <c r="L11" s="8">
        <f>EDATE(K11,12)</f>
        <v>44258</v>
      </c>
      <c r="M11" s="24">
        <v>5193</v>
      </c>
      <c r="N11" s="24">
        <v>0</v>
      </c>
      <c r="O11" s="13"/>
      <c r="P11" s="13"/>
      <c r="Q11" s="13"/>
      <c r="R11" s="22"/>
      <c r="S11" s="13" t="s">
        <v>64</v>
      </c>
      <c r="T11" s="6"/>
    </row>
    <row r="12" spans="1:92" s="20" customFormat="1" ht="92.25" customHeight="1" x14ac:dyDescent="0.25">
      <c r="A12" s="22" t="s">
        <v>20</v>
      </c>
      <c r="B12" s="22" t="s">
        <v>42</v>
      </c>
      <c r="C12" s="22" t="s">
        <v>22</v>
      </c>
      <c r="D12" s="13" t="s">
        <v>47</v>
      </c>
      <c r="E12" s="13" t="s">
        <v>48</v>
      </c>
      <c r="F12" s="13"/>
      <c r="G12" s="13" t="s">
        <v>57</v>
      </c>
      <c r="H12" s="13" t="s">
        <v>66</v>
      </c>
      <c r="I12" s="13" t="s">
        <v>54</v>
      </c>
      <c r="J12" s="13"/>
      <c r="K12" s="10" t="s">
        <v>55</v>
      </c>
      <c r="L12" s="8"/>
      <c r="M12" s="24">
        <v>30000</v>
      </c>
      <c r="N12" s="24">
        <v>0</v>
      </c>
      <c r="O12" s="13"/>
      <c r="P12" s="13"/>
      <c r="Q12" s="13"/>
      <c r="R12" s="22"/>
      <c r="S12" s="13" t="s">
        <v>64</v>
      </c>
      <c r="T12" s="6"/>
    </row>
    <row r="13" spans="1:92" s="20" customFormat="1" ht="36.75" customHeight="1" x14ac:dyDescent="0.25">
      <c r="A13" s="22" t="s">
        <v>20</v>
      </c>
      <c r="B13" s="22" t="s">
        <v>42</v>
      </c>
      <c r="C13" s="22" t="s">
        <v>22</v>
      </c>
      <c r="D13" s="13" t="s">
        <v>67</v>
      </c>
      <c r="E13" s="13"/>
      <c r="F13" s="13"/>
      <c r="G13" s="13" t="s">
        <v>32</v>
      </c>
      <c r="H13" s="13" t="s">
        <v>68</v>
      </c>
      <c r="I13" s="13" t="s">
        <v>54</v>
      </c>
      <c r="J13" s="13"/>
      <c r="K13" s="10" t="s">
        <v>55</v>
      </c>
      <c r="L13" s="8"/>
      <c r="M13" s="24">
        <v>10000</v>
      </c>
      <c r="N13" s="24">
        <v>0</v>
      </c>
      <c r="O13" s="13"/>
      <c r="P13" s="13"/>
      <c r="Q13" s="13"/>
      <c r="R13" s="22"/>
      <c r="S13" s="13" t="s">
        <v>69</v>
      </c>
      <c r="T13" s="6"/>
    </row>
    <row r="14" spans="1:92" s="20" customFormat="1" ht="36.75" customHeight="1" x14ac:dyDescent="0.25">
      <c r="A14" s="22" t="s">
        <v>20</v>
      </c>
      <c r="B14" s="22" t="s">
        <v>42</v>
      </c>
      <c r="C14" s="22" t="s">
        <v>22</v>
      </c>
      <c r="D14" s="13" t="s">
        <v>67</v>
      </c>
      <c r="E14" s="13"/>
      <c r="F14" s="13"/>
      <c r="G14" s="13" t="s">
        <v>57</v>
      </c>
      <c r="H14" s="13" t="s">
        <v>70</v>
      </c>
      <c r="I14" s="13" t="s">
        <v>54</v>
      </c>
      <c r="J14" s="13"/>
      <c r="K14" s="10" t="s">
        <v>55</v>
      </c>
      <c r="L14" s="8"/>
      <c r="M14" s="24">
        <v>20000</v>
      </c>
      <c r="N14" s="24">
        <v>0</v>
      </c>
      <c r="O14" s="13"/>
      <c r="P14" s="13"/>
      <c r="Q14" s="13"/>
      <c r="R14" s="22"/>
      <c r="S14" s="13" t="s">
        <v>69</v>
      </c>
      <c r="T14" s="6"/>
    </row>
    <row r="15" spans="1:92" s="20" customFormat="1" ht="54.75" customHeight="1" x14ac:dyDescent="0.25">
      <c r="A15" s="22" t="s">
        <v>20</v>
      </c>
      <c r="B15" s="22" t="s">
        <v>42</v>
      </c>
      <c r="C15" s="22" t="s">
        <v>22</v>
      </c>
      <c r="D15" s="13" t="s">
        <v>71</v>
      </c>
      <c r="E15" s="13" t="s">
        <v>24</v>
      </c>
      <c r="F15" s="13"/>
      <c r="G15" s="13" t="s">
        <v>32</v>
      </c>
      <c r="H15" s="13" t="s">
        <v>72</v>
      </c>
      <c r="I15" s="13" t="s">
        <v>54</v>
      </c>
      <c r="J15" s="13"/>
      <c r="K15" s="10" t="s">
        <v>55</v>
      </c>
      <c r="L15" s="8"/>
      <c r="M15" s="24">
        <v>5000</v>
      </c>
      <c r="N15" s="24">
        <v>0</v>
      </c>
      <c r="O15" s="13"/>
      <c r="P15" s="13"/>
      <c r="Q15" s="13"/>
      <c r="R15" s="22"/>
      <c r="S15" s="13" t="s">
        <v>69</v>
      </c>
      <c r="T15" s="6"/>
    </row>
    <row r="16" spans="1:92" s="20" customFormat="1" ht="56.25" customHeight="1" x14ac:dyDescent="0.25">
      <c r="A16" s="22" t="s">
        <v>20</v>
      </c>
      <c r="B16" s="22" t="s">
        <v>42</v>
      </c>
      <c r="C16" s="22" t="s">
        <v>22</v>
      </c>
      <c r="D16" s="13" t="s">
        <v>71</v>
      </c>
      <c r="E16" s="13" t="s">
        <v>24</v>
      </c>
      <c r="F16" s="13"/>
      <c r="G16" s="13" t="s">
        <v>57</v>
      </c>
      <c r="H16" s="13" t="s">
        <v>73</v>
      </c>
      <c r="I16" s="13" t="s">
        <v>54</v>
      </c>
      <c r="J16" s="13"/>
      <c r="K16" s="10" t="s">
        <v>55</v>
      </c>
      <c r="L16" s="8"/>
      <c r="M16" s="24">
        <v>40000</v>
      </c>
      <c r="N16" s="24">
        <v>0</v>
      </c>
      <c r="O16" s="13"/>
      <c r="P16" s="13"/>
      <c r="Q16" s="13"/>
      <c r="R16" s="22"/>
      <c r="S16" s="13" t="s">
        <v>69</v>
      </c>
      <c r="T16" s="6"/>
    </row>
    <row r="17" spans="1:92" s="20" customFormat="1" ht="55.2" x14ac:dyDescent="0.25">
      <c r="A17" s="22" t="s">
        <v>20</v>
      </c>
      <c r="B17" s="22" t="s">
        <v>42</v>
      </c>
      <c r="C17" s="22" t="s">
        <v>74</v>
      </c>
      <c r="D17" s="13" t="s">
        <v>75</v>
      </c>
      <c r="E17" s="13" t="s">
        <v>76</v>
      </c>
      <c r="F17" s="13"/>
      <c r="G17" s="13" t="s">
        <v>32</v>
      </c>
      <c r="H17" s="13" t="s">
        <v>77</v>
      </c>
      <c r="I17" s="13" t="s">
        <v>78</v>
      </c>
      <c r="J17" s="13"/>
      <c r="K17" s="8">
        <v>44077</v>
      </c>
      <c r="L17" s="9">
        <f>EDATE(K17,6)</f>
        <v>44258</v>
      </c>
      <c r="M17" s="23">
        <v>100000</v>
      </c>
      <c r="N17" s="24">
        <v>0</v>
      </c>
      <c r="O17" s="13"/>
      <c r="P17" s="13"/>
      <c r="Q17" s="13"/>
      <c r="R17" s="22"/>
      <c r="S17" s="13" t="s">
        <v>79</v>
      </c>
      <c r="T17" s="6"/>
    </row>
    <row r="18" spans="1:92" s="20" customFormat="1" ht="41.4" x14ac:dyDescent="0.25">
      <c r="A18" s="22" t="s">
        <v>20</v>
      </c>
      <c r="B18" s="22" t="s">
        <v>42</v>
      </c>
      <c r="C18" s="22" t="s">
        <v>74</v>
      </c>
      <c r="D18" s="13" t="s">
        <v>80</v>
      </c>
      <c r="E18" s="13" t="s">
        <v>76</v>
      </c>
      <c r="F18" s="13"/>
      <c r="G18" s="13" t="s">
        <v>32</v>
      </c>
      <c r="H18" s="13" t="s">
        <v>81</v>
      </c>
      <c r="I18" s="13" t="s">
        <v>78</v>
      </c>
      <c r="J18" s="13"/>
      <c r="K18" s="8">
        <v>44084</v>
      </c>
      <c r="L18" s="9">
        <f>EDATE(K18,12)</f>
        <v>44449</v>
      </c>
      <c r="M18" s="23">
        <v>700000</v>
      </c>
      <c r="N18" s="24">
        <v>0</v>
      </c>
      <c r="O18" s="13"/>
      <c r="P18" s="13"/>
      <c r="Q18" s="13"/>
      <c r="R18" s="22"/>
      <c r="S18" s="13" t="s">
        <v>82</v>
      </c>
      <c r="T18" s="6"/>
    </row>
    <row r="19" spans="1:92" s="20" customFormat="1" ht="55.2" x14ac:dyDescent="0.25">
      <c r="A19" s="22" t="s">
        <v>20</v>
      </c>
      <c r="B19" s="22" t="s">
        <v>42</v>
      </c>
      <c r="C19" s="22" t="s">
        <v>74</v>
      </c>
      <c r="D19" s="13" t="s">
        <v>83</v>
      </c>
      <c r="E19" s="13" t="s">
        <v>76</v>
      </c>
      <c r="F19" s="13"/>
      <c r="G19" s="13" t="s">
        <v>25</v>
      </c>
      <c r="H19" s="13" t="s">
        <v>84</v>
      </c>
      <c r="I19" s="13" t="s">
        <v>27</v>
      </c>
      <c r="J19" s="13" t="s">
        <v>85</v>
      </c>
      <c r="K19" s="8">
        <v>43617</v>
      </c>
      <c r="L19" s="8">
        <v>43860</v>
      </c>
      <c r="M19" s="23">
        <f>4559.27*3.29</f>
        <v>14999.998300000001</v>
      </c>
      <c r="N19" s="24">
        <v>19652.010000000013</v>
      </c>
      <c r="O19" s="13"/>
      <c r="P19" s="13"/>
      <c r="Q19" s="13"/>
      <c r="R19" s="22"/>
      <c r="S19" s="13" t="s">
        <v>29</v>
      </c>
      <c r="T19" s="6" t="s">
        <v>86</v>
      </c>
    </row>
    <row r="20" spans="1:92" s="20" customFormat="1" ht="55.2" x14ac:dyDescent="0.25">
      <c r="A20" s="22" t="s">
        <v>20</v>
      </c>
      <c r="B20" s="22" t="s">
        <v>42</v>
      </c>
      <c r="C20" s="22" t="s">
        <v>74</v>
      </c>
      <c r="D20" s="13" t="s">
        <v>83</v>
      </c>
      <c r="E20" s="13" t="s">
        <v>76</v>
      </c>
      <c r="F20" s="13"/>
      <c r="G20" s="13" t="s">
        <v>25</v>
      </c>
      <c r="H20" s="13" t="s">
        <v>84</v>
      </c>
      <c r="I20" s="13" t="s">
        <v>27</v>
      </c>
      <c r="J20" s="13" t="s">
        <v>85</v>
      </c>
      <c r="K20" s="8">
        <v>43617</v>
      </c>
      <c r="L20" s="8">
        <v>43860</v>
      </c>
      <c r="M20" s="23">
        <f>3647.42*3.29</f>
        <v>12000.0118</v>
      </c>
      <c r="N20" s="24">
        <v>9356.8399999999911</v>
      </c>
      <c r="O20" s="13"/>
      <c r="P20" s="13"/>
      <c r="Q20" s="13"/>
      <c r="R20" s="22"/>
      <c r="S20" s="13" t="s">
        <v>29</v>
      </c>
      <c r="T20" s="6" t="s">
        <v>86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</row>
    <row r="21" spans="1:92" s="20" customFormat="1" ht="55.2" x14ac:dyDescent="0.25">
      <c r="A21" s="22" t="s">
        <v>20</v>
      </c>
      <c r="B21" s="22" t="s">
        <v>42</v>
      </c>
      <c r="C21" s="22" t="s">
        <v>74</v>
      </c>
      <c r="D21" s="13" t="s">
        <v>83</v>
      </c>
      <c r="E21" s="13" t="s">
        <v>76</v>
      </c>
      <c r="F21" s="13"/>
      <c r="G21" s="13" t="s">
        <v>25</v>
      </c>
      <c r="H21" s="13" t="s">
        <v>87</v>
      </c>
      <c r="I21" s="13" t="s">
        <v>27</v>
      </c>
      <c r="J21" s="13" t="s">
        <v>85</v>
      </c>
      <c r="K21" s="8">
        <v>43525</v>
      </c>
      <c r="L21" s="8">
        <v>43873</v>
      </c>
      <c r="M21" s="23">
        <f>911.85*3.29</f>
        <v>2999.9865</v>
      </c>
      <c r="N21" s="24">
        <v>4455.590000000012</v>
      </c>
      <c r="O21" s="13"/>
      <c r="P21" s="13"/>
      <c r="Q21" s="13"/>
      <c r="R21" s="22"/>
      <c r="S21" s="13" t="s">
        <v>29</v>
      </c>
      <c r="T21" s="6" t="s">
        <v>86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</row>
    <row r="22" spans="1:92" s="20" customFormat="1" ht="55.2" x14ac:dyDescent="0.25">
      <c r="A22" s="22" t="s">
        <v>20</v>
      </c>
      <c r="B22" s="22" t="s">
        <v>42</v>
      </c>
      <c r="C22" s="22" t="s">
        <v>74</v>
      </c>
      <c r="D22" s="13" t="s">
        <v>83</v>
      </c>
      <c r="E22" s="13" t="s">
        <v>76</v>
      </c>
      <c r="F22" s="13"/>
      <c r="G22" s="13" t="s">
        <v>25</v>
      </c>
      <c r="H22" s="13" t="s">
        <v>88</v>
      </c>
      <c r="I22" s="13" t="s">
        <v>27</v>
      </c>
      <c r="J22" s="13" t="s">
        <v>89</v>
      </c>
      <c r="K22" s="8">
        <v>43564</v>
      </c>
      <c r="L22" s="8">
        <v>43910</v>
      </c>
      <c r="M22" s="23">
        <f>607.9*3.29</f>
        <v>1999.991</v>
      </c>
      <c r="N22" s="24">
        <v>2000</v>
      </c>
      <c r="O22" s="13"/>
      <c r="P22" s="13"/>
      <c r="Q22" s="13"/>
      <c r="R22" s="22"/>
      <c r="S22" s="13" t="s">
        <v>29</v>
      </c>
      <c r="T22" s="6" t="s">
        <v>86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</row>
    <row r="23" spans="1:92" s="20" customFormat="1" ht="55.2" x14ac:dyDescent="0.25">
      <c r="A23" s="22" t="s">
        <v>20</v>
      </c>
      <c r="B23" s="22" t="s">
        <v>42</v>
      </c>
      <c r="C23" s="22" t="s">
        <v>74</v>
      </c>
      <c r="D23" s="13" t="s">
        <v>83</v>
      </c>
      <c r="E23" s="13" t="s">
        <v>76</v>
      </c>
      <c r="F23" s="13"/>
      <c r="G23" s="13" t="s">
        <v>25</v>
      </c>
      <c r="H23" s="13" t="s">
        <v>88</v>
      </c>
      <c r="I23" s="13" t="s">
        <v>27</v>
      </c>
      <c r="J23" s="13" t="s">
        <v>89</v>
      </c>
      <c r="K23" s="8">
        <v>43493</v>
      </c>
      <c r="L23" s="8">
        <v>43910</v>
      </c>
      <c r="M23" s="23">
        <f>486.32*3.29</f>
        <v>1599.9928</v>
      </c>
      <c r="N23" s="24">
        <v>1507.8099999999988</v>
      </c>
      <c r="O23" s="13"/>
      <c r="P23" s="13"/>
      <c r="Q23" s="13"/>
      <c r="R23" s="22"/>
      <c r="S23" s="13" t="s">
        <v>29</v>
      </c>
      <c r="T23" s="6" t="s">
        <v>86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</row>
    <row r="24" spans="1:92" s="20" customFormat="1" ht="55.2" x14ac:dyDescent="0.25">
      <c r="A24" s="22" t="s">
        <v>20</v>
      </c>
      <c r="B24" s="22" t="s">
        <v>42</v>
      </c>
      <c r="C24" s="22" t="s">
        <v>74</v>
      </c>
      <c r="D24" s="13" t="s">
        <v>83</v>
      </c>
      <c r="E24" s="13" t="s">
        <v>76</v>
      </c>
      <c r="F24" s="13"/>
      <c r="G24" s="13" t="s">
        <v>25</v>
      </c>
      <c r="H24" s="13" t="s">
        <v>90</v>
      </c>
      <c r="I24" s="13" t="s">
        <v>27</v>
      </c>
      <c r="J24" s="13" t="s">
        <v>91</v>
      </c>
      <c r="K24" s="8">
        <v>43617</v>
      </c>
      <c r="L24" s="8">
        <v>43880</v>
      </c>
      <c r="M24" s="23">
        <f>607.9*3.29</f>
        <v>1999.991</v>
      </c>
      <c r="N24" s="24">
        <v>2000</v>
      </c>
      <c r="O24" s="13"/>
      <c r="P24" s="13"/>
      <c r="Q24" s="13"/>
      <c r="R24" s="22"/>
      <c r="S24" s="13" t="s">
        <v>29</v>
      </c>
      <c r="T24" s="6" t="s">
        <v>86</v>
      </c>
    </row>
    <row r="25" spans="1:92" s="20" customFormat="1" ht="55.2" x14ac:dyDescent="0.25">
      <c r="A25" s="22" t="s">
        <v>20</v>
      </c>
      <c r="B25" s="22" t="s">
        <v>42</v>
      </c>
      <c r="C25" s="22" t="s">
        <v>74</v>
      </c>
      <c r="D25" s="13" t="s">
        <v>83</v>
      </c>
      <c r="E25" s="13" t="s">
        <v>76</v>
      </c>
      <c r="F25" s="13"/>
      <c r="G25" s="13" t="s">
        <v>25</v>
      </c>
      <c r="H25" s="13" t="s">
        <v>90</v>
      </c>
      <c r="I25" s="13" t="s">
        <v>27</v>
      </c>
      <c r="J25" s="13" t="s">
        <v>91</v>
      </c>
      <c r="K25" s="8">
        <v>43617</v>
      </c>
      <c r="L25" s="8">
        <v>43880</v>
      </c>
      <c r="M25" s="23">
        <f>607.9*3.29</f>
        <v>1999.991</v>
      </c>
      <c r="N25" s="24">
        <v>2177.5200000000013</v>
      </c>
      <c r="O25" s="13"/>
      <c r="P25" s="13"/>
      <c r="Q25" s="13"/>
      <c r="R25" s="22"/>
      <c r="S25" s="13" t="s">
        <v>29</v>
      </c>
      <c r="T25" s="6" t="s">
        <v>86</v>
      </c>
    </row>
    <row r="26" spans="1:92" s="27" customFormat="1" ht="43.5" customHeight="1" x14ac:dyDescent="0.25">
      <c r="A26" s="28" t="s">
        <v>20</v>
      </c>
      <c r="B26" s="28" t="s">
        <v>92</v>
      </c>
      <c r="C26" s="28" t="s">
        <v>93</v>
      </c>
      <c r="D26" s="12" t="s">
        <v>94</v>
      </c>
      <c r="E26" s="12"/>
      <c r="F26" s="12"/>
      <c r="G26" s="12" t="s">
        <v>57</v>
      </c>
      <c r="H26" s="12" t="s">
        <v>95</v>
      </c>
      <c r="I26" s="12" t="s">
        <v>45</v>
      </c>
      <c r="J26" s="12"/>
      <c r="K26" s="14">
        <v>43850</v>
      </c>
      <c r="L26" s="29">
        <f>EDATE(K26,24)</f>
        <v>44581</v>
      </c>
      <c r="M26" s="30">
        <v>592200</v>
      </c>
      <c r="N26" s="31">
        <v>0</v>
      </c>
      <c r="O26" s="32"/>
      <c r="P26" s="12"/>
      <c r="Q26" s="12"/>
      <c r="R26" s="28"/>
      <c r="S26" s="12" t="s">
        <v>96</v>
      </c>
      <c r="T26" s="6"/>
    </row>
    <row r="27" spans="1:92" s="20" customFormat="1" ht="57.6" x14ac:dyDescent="0.25">
      <c r="A27" s="18" t="s">
        <v>20</v>
      </c>
      <c r="B27" s="18" t="s">
        <v>92</v>
      </c>
      <c r="C27" s="18" t="s">
        <v>97</v>
      </c>
      <c r="D27" s="11" t="s">
        <v>98</v>
      </c>
      <c r="E27" s="11"/>
      <c r="F27" s="11"/>
      <c r="G27" s="11" t="s">
        <v>32</v>
      </c>
      <c r="H27" s="11" t="s">
        <v>99</v>
      </c>
      <c r="I27" s="11" t="s">
        <v>50</v>
      </c>
      <c r="J27" s="11" t="s">
        <v>100</v>
      </c>
      <c r="K27" s="7">
        <v>43819</v>
      </c>
      <c r="L27" s="7">
        <f>EDATE(K27,6)</f>
        <v>44002</v>
      </c>
      <c r="M27" s="19">
        <v>16600</v>
      </c>
      <c r="N27" s="19">
        <v>6640</v>
      </c>
      <c r="O27" s="33" t="s">
        <v>101</v>
      </c>
      <c r="P27" s="11" t="s">
        <v>37</v>
      </c>
      <c r="Q27" s="34" t="s">
        <v>102</v>
      </c>
      <c r="R27" s="21" t="s">
        <v>39</v>
      </c>
      <c r="S27" s="11" t="s">
        <v>103</v>
      </c>
      <c r="T27" s="6"/>
    </row>
    <row r="28" spans="1:92" s="20" customFormat="1" ht="97.5" customHeight="1" x14ac:dyDescent="0.25">
      <c r="A28" s="18" t="s">
        <v>20</v>
      </c>
      <c r="B28" s="18" t="s">
        <v>92</v>
      </c>
      <c r="C28" s="18" t="s">
        <v>97</v>
      </c>
      <c r="D28" s="11" t="s">
        <v>98</v>
      </c>
      <c r="E28" s="11"/>
      <c r="F28" s="11"/>
      <c r="G28" s="11" t="s">
        <v>32</v>
      </c>
      <c r="H28" s="11" t="s">
        <v>99</v>
      </c>
      <c r="I28" s="35" t="s">
        <v>50</v>
      </c>
      <c r="J28" s="11" t="s">
        <v>100</v>
      </c>
      <c r="K28" s="7">
        <v>43819</v>
      </c>
      <c r="L28" s="7">
        <f>EDATE(K28,6)</f>
        <v>44002</v>
      </c>
      <c r="M28" s="19">
        <v>16600</v>
      </c>
      <c r="N28" s="19">
        <v>9960</v>
      </c>
      <c r="O28" s="33" t="s">
        <v>104</v>
      </c>
      <c r="P28" s="11" t="s">
        <v>105</v>
      </c>
      <c r="Q28" s="34" t="s">
        <v>106</v>
      </c>
      <c r="R28" s="21" t="s">
        <v>39</v>
      </c>
      <c r="S28" s="11" t="s">
        <v>103</v>
      </c>
      <c r="T28" s="6"/>
    </row>
    <row r="29" spans="1:92" s="20" customFormat="1" ht="81" customHeight="1" x14ac:dyDescent="0.25">
      <c r="A29" s="18" t="s">
        <v>20</v>
      </c>
      <c r="B29" s="18" t="s">
        <v>92</v>
      </c>
      <c r="C29" s="18" t="s">
        <v>97</v>
      </c>
      <c r="D29" s="11" t="s">
        <v>107</v>
      </c>
      <c r="E29" s="11"/>
      <c r="F29" s="35"/>
      <c r="G29" s="11" t="s">
        <v>32</v>
      </c>
      <c r="H29" s="11" t="s">
        <v>269</v>
      </c>
      <c r="I29" s="35" t="s">
        <v>50</v>
      </c>
      <c r="J29" s="35" t="s">
        <v>108</v>
      </c>
      <c r="K29" s="15">
        <v>43617</v>
      </c>
      <c r="L29" s="15">
        <f>EDATE(K29,6)</f>
        <v>43800</v>
      </c>
      <c r="M29" s="19">
        <v>50000</v>
      </c>
      <c r="N29" s="19">
        <v>27840</v>
      </c>
      <c r="O29" s="36" t="s">
        <v>270</v>
      </c>
      <c r="P29" s="11" t="s">
        <v>37</v>
      </c>
      <c r="Q29" s="49" t="s">
        <v>268</v>
      </c>
      <c r="R29" s="21" t="s">
        <v>39</v>
      </c>
      <c r="S29" s="35" t="s">
        <v>109</v>
      </c>
      <c r="T29" s="6"/>
    </row>
    <row r="30" spans="1:92" s="20" customFormat="1" ht="27.6" x14ac:dyDescent="0.25">
      <c r="A30" s="18" t="s">
        <v>20</v>
      </c>
      <c r="B30" s="37" t="s">
        <v>92</v>
      </c>
      <c r="C30" s="18" t="s">
        <v>97</v>
      </c>
      <c r="D30" s="35" t="s">
        <v>110</v>
      </c>
      <c r="E30" s="35"/>
      <c r="F30" s="35"/>
      <c r="G30" s="35" t="s">
        <v>262</v>
      </c>
      <c r="H30" s="35" t="s">
        <v>111</v>
      </c>
      <c r="I30" s="35" t="s">
        <v>50</v>
      </c>
      <c r="J30" s="35" t="s">
        <v>112</v>
      </c>
      <c r="K30" s="15"/>
      <c r="L30" s="15"/>
      <c r="M30" s="19">
        <v>204800</v>
      </c>
      <c r="N30" s="19">
        <v>2322.5300000000002</v>
      </c>
      <c r="O30" s="36"/>
      <c r="P30" s="35"/>
      <c r="Q30" s="35"/>
      <c r="R30" s="37"/>
      <c r="S30" s="35"/>
      <c r="T30" s="6"/>
    </row>
    <row r="31" spans="1:92" s="20" customFormat="1" ht="27.6" x14ac:dyDescent="0.25">
      <c r="A31" s="18" t="s">
        <v>20</v>
      </c>
      <c r="B31" s="37" t="s">
        <v>92</v>
      </c>
      <c r="C31" s="18" t="s">
        <v>97</v>
      </c>
      <c r="D31" s="35" t="s">
        <v>110</v>
      </c>
      <c r="E31" s="35"/>
      <c r="F31" s="35"/>
      <c r="G31" s="35" t="s">
        <v>262</v>
      </c>
      <c r="H31" s="35" t="s">
        <v>113</v>
      </c>
      <c r="I31" s="35" t="s">
        <v>50</v>
      </c>
      <c r="J31" s="35" t="s">
        <v>114</v>
      </c>
      <c r="K31" s="15"/>
      <c r="L31" s="15"/>
      <c r="M31" s="19">
        <v>204800</v>
      </c>
      <c r="N31" s="19">
        <v>13523.06</v>
      </c>
      <c r="O31" s="36"/>
      <c r="P31" s="35"/>
      <c r="Q31" s="35"/>
      <c r="R31" s="37"/>
      <c r="S31" s="35"/>
      <c r="T31" s="6"/>
    </row>
    <row r="32" spans="1:92" s="20" customFormat="1" ht="27.6" x14ac:dyDescent="0.25">
      <c r="A32" s="18" t="s">
        <v>20</v>
      </c>
      <c r="B32" s="37" t="s">
        <v>92</v>
      </c>
      <c r="C32" s="18" t="s">
        <v>97</v>
      </c>
      <c r="D32" s="35" t="s">
        <v>110</v>
      </c>
      <c r="E32" s="35"/>
      <c r="F32" s="35"/>
      <c r="G32" s="35" t="s">
        <v>262</v>
      </c>
      <c r="H32" s="35" t="s">
        <v>115</v>
      </c>
      <c r="I32" s="35" t="s">
        <v>50</v>
      </c>
      <c r="J32" s="35" t="s">
        <v>271</v>
      </c>
      <c r="K32" s="15">
        <v>43700</v>
      </c>
      <c r="L32" s="15"/>
      <c r="M32" s="19">
        <v>204800</v>
      </c>
      <c r="N32" s="19">
        <v>24772.91</v>
      </c>
      <c r="O32" s="36"/>
      <c r="P32" s="35"/>
      <c r="Q32" s="35"/>
      <c r="R32" s="37"/>
      <c r="S32" s="35"/>
      <c r="T32" s="6"/>
    </row>
    <row r="33" spans="1:92" s="20" customFormat="1" x14ac:dyDescent="0.25">
      <c r="A33" s="18" t="s">
        <v>20</v>
      </c>
      <c r="B33" s="37" t="s">
        <v>92</v>
      </c>
      <c r="C33" s="18" t="s">
        <v>97</v>
      </c>
      <c r="D33" s="35" t="s">
        <v>110</v>
      </c>
      <c r="E33" s="35"/>
      <c r="F33" s="35"/>
      <c r="G33" s="35" t="s">
        <v>261</v>
      </c>
      <c r="H33" s="35" t="s">
        <v>116</v>
      </c>
      <c r="I33" s="35" t="s">
        <v>50</v>
      </c>
      <c r="J33" s="35" t="s">
        <v>112</v>
      </c>
      <c r="K33" s="15"/>
      <c r="L33" s="15"/>
      <c r="M33" s="19">
        <v>204800</v>
      </c>
      <c r="N33" s="19">
        <v>2547.42</v>
      </c>
      <c r="O33" s="36"/>
      <c r="P33" s="35"/>
      <c r="Q33" s="35"/>
      <c r="R33" s="37"/>
      <c r="S33" s="35"/>
      <c r="T33" s="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</row>
    <row r="34" spans="1:92" s="20" customFormat="1" ht="37.5" customHeight="1" x14ac:dyDescent="0.25">
      <c r="A34" s="18" t="s">
        <v>20</v>
      </c>
      <c r="B34" s="37" t="s">
        <v>92</v>
      </c>
      <c r="C34" s="18" t="s">
        <v>97</v>
      </c>
      <c r="D34" s="35" t="s">
        <v>117</v>
      </c>
      <c r="E34" s="35" t="s">
        <v>118</v>
      </c>
      <c r="F34" s="35"/>
      <c r="G34" s="35" t="s">
        <v>259</v>
      </c>
      <c r="H34" s="35" t="s">
        <v>119</v>
      </c>
      <c r="I34" s="35" t="s">
        <v>50</v>
      </c>
      <c r="J34" s="35" t="s">
        <v>112</v>
      </c>
      <c r="K34" s="15"/>
      <c r="L34" s="15"/>
      <c r="M34" s="19">
        <v>139200</v>
      </c>
      <c r="N34" s="19">
        <v>20484.259999999998</v>
      </c>
      <c r="O34" s="36"/>
      <c r="P34" s="11"/>
      <c r="Q34" s="18"/>
      <c r="R34" s="21"/>
      <c r="S34" s="36" t="s">
        <v>120</v>
      </c>
      <c r="T34" s="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</row>
    <row r="35" spans="1:92" s="20" customFormat="1" ht="27.6" x14ac:dyDescent="0.25">
      <c r="A35" s="18" t="s">
        <v>20</v>
      </c>
      <c r="B35" s="37" t="s">
        <v>92</v>
      </c>
      <c r="C35" s="18" t="s">
        <v>97</v>
      </c>
      <c r="D35" s="35" t="s">
        <v>121</v>
      </c>
      <c r="E35" s="35" t="s">
        <v>118</v>
      </c>
      <c r="F35" s="35"/>
      <c r="G35" s="35" t="s">
        <v>260</v>
      </c>
      <c r="H35" s="35" t="s">
        <v>122</v>
      </c>
      <c r="I35" s="35" t="s">
        <v>50</v>
      </c>
      <c r="J35" s="35" t="s">
        <v>123</v>
      </c>
      <c r="K35" s="15">
        <v>43617</v>
      </c>
      <c r="L35" s="15">
        <f>EDATE(K35,6)</f>
        <v>43800</v>
      </c>
      <c r="M35" s="19">
        <v>220660</v>
      </c>
      <c r="N35" s="19">
        <v>31615.94</v>
      </c>
      <c r="O35" s="36"/>
      <c r="P35" s="35"/>
      <c r="Q35" s="37"/>
      <c r="R35" s="21"/>
      <c r="S35" s="35" t="s">
        <v>124</v>
      </c>
      <c r="T35" s="6"/>
    </row>
    <row r="36" spans="1:92" s="20" customFormat="1" ht="55.2" x14ac:dyDescent="0.25">
      <c r="A36" s="22" t="s">
        <v>20</v>
      </c>
      <c r="B36" s="22" t="s">
        <v>125</v>
      </c>
      <c r="C36" s="22" t="s">
        <v>22</v>
      </c>
      <c r="D36" s="13" t="s">
        <v>126</v>
      </c>
      <c r="E36" s="13" t="s">
        <v>48</v>
      </c>
      <c r="F36" s="13"/>
      <c r="G36" s="13" t="s">
        <v>57</v>
      </c>
      <c r="H36" s="13" t="s">
        <v>127</v>
      </c>
      <c r="I36" s="13" t="s">
        <v>128</v>
      </c>
      <c r="J36" s="13"/>
      <c r="K36" s="8">
        <v>43922</v>
      </c>
      <c r="L36" s="9"/>
      <c r="M36" s="23">
        <v>270000</v>
      </c>
      <c r="N36" s="24">
        <v>0</v>
      </c>
      <c r="O36" s="13"/>
      <c r="P36" s="13"/>
      <c r="Q36" s="13"/>
      <c r="R36" s="22"/>
      <c r="S36" s="13" t="s">
        <v>129</v>
      </c>
      <c r="T36" s="6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</row>
    <row r="37" spans="1:92" s="27" customFormat="1" ht="55.2" x14ac:dyDescent="0.25">
      <c r="A37" s="22" t="s">
        <v>20</v>
      </c>
      <c r="B37" s="22" t="s">
        <v>125</v>
      </c>
      <c r="C37" s="22" t="s">
        <v>22</v>
      </c>
      <c r="D37" s="13" t="s">
        <v>126</v>
      </c>
      <c r="E37" s="13" t="s">
        <v>48</v>
      </c>
      <c r="F37" s="13"/>
      <c r="G37" s="13" t="s">
        <v>49</v>
      </c>
      <c r="H37" s="13" t="s">
        <v>130</v>
      </c>
      <c r="I37" s="13" t="s">
        <v>54</v>
      </c>
      <c r="J37" s="13"/>
      <c r="K37" s="13" t="s">
        <v>55</v>
      </c>
      <c r="L37" s="8"/>
      <c r="M37" s="24">
        <v>42248</v>
      </c>
      <c r="N37" s="24">
        <v>0</v>
      </c>
      <c r="O37" s="13"/>
      <c r="P37" s="13"/>
      <c r="Q37" s="13"/>
      <c r="R37" s="22"/>
      <c r="S37" s="13" t="s">
        <v>131</v>
      </c>
      <c r="T37" s="6"/>
    </row>
    <row r="38" spans="1:92" s="20" customFormat="1" ht="72" x14ac:dyDescent="0.25">
      <c r="A38" s="22" t="s">
        <v>20</v>
      </c>
      <c r="B38" s="22" t="s">
        <v>125</v>
      </c>
      <c r="C38" s="22" t="s">
        <v>22</v>
      </c>
      <c r="D38" s="13" t="s">
        <v>132</v>
      </c>
      <c r="E38" s="13" t="s">
        <v>48</v>
      </c>
      <c r="F38" s="13"/>
      <c r="G38" s="13" t="s">
        <v>49</v>
      </c>
      <c r="H38" s="13" t="s">
        <v>133</v>
      </c>
      <c r="I38" s="13" t="s">
        <v>34</v>
      </c>
      <c r="J38" s="13"/>
      <c r="K38" s="9">
        <v>43497</v>
      </c>
      <c r="L38" s="8">
        <f>EDATE(K38,K414)</f>
        <v>43497</v>
      </c>
      <c r="M38" s="24">
        <v>139812</v>
      </c>
      <c r="N38" s="24">
        <v>10620</v>
      </c>
      <c r="O38" s="13" t="s">
        <v>134</v>
      </c>
      <c r="P38" s="13" t="s">
        <v>37</v>
      </c>
      <c r="Q38" s="26" t="s">
        <v>135</v>
      </c>
      <c r="R38" s="25" t="s">
        <v>39</v>
      </c>
      <c r="S38" s="13" t="s">
        <v>136</v>
      </c>
      <c r="T38" s="6"/>
    </row>
    <row r="39" spans="1:92" s="20" customFormat="1" ht="55.2" x14ac:dyDescent="0.25">
      <c r="A39" s="22" t="s">
        <v>20</v>
      </c>
      <c r="B39" s="22" t="s">
        <v>125</v>
      </c>
      <c r="C39" s="22" t="s">
        <v>22</v>
      </c>
      <c r="D39" s="13" t="s">
        <v>137</v>
      </c>
      <c r="E39" s="13" t="s">
        <v>48</v>
      </c>
      <c r="F39" s="13"/>
      <c r="G39" s="13" t="s">
        <v>49</v>
      </c>
      <c r="H39" s="13" t="s">
        <v>138</v>
      </c>
      <c r="I39" s="13" t="s">
        <v>54</v>
      </c>
      <c r="J39" s="13"/>
      <c r="K39" s="13" t="s">
        <v>55</v>
      </c>
      <c r="L39" s="8"/>
      <c r="M39" s="24">
        <v>93208</v>
      </c>
      <c r="N39" s="24">
        <v>0</v>
      </c>
      <c r="O39" s="13"/>
      <c r="P39" s="13"/>
      <c r="Q39" s="13"/>
      <c r="R39" s="22"/>
      <c r="S39" s="13" t="s">
        <v>139</v>
      </c>
      <c r="T39" s="6"/>
    </row>
    <row r="40" spans="1:92" s="20" customFormat="1" ht="41.4" x14ac:dyDescent="0.25">
      <c r="A40" s="22" t="s">
        <v>20</v>
      </c>
      <c r="B40" s="22" t="s">
        <v>125</v>
      </c>
      <c r="C40" s="22" t="s">
        <v>74</v>
      </c>
      <c r="D40" s="13" t="s">
        <v>140</v>
      </c>
      <c r="E40" s="13" t="s">
        <v>76</v>
      </c>
      <c r="F40" s="13"/>
      <c r="G40" s="13" t="s">
        <v>32</v>
      </c>
      <c r="H40" s="13" t="s">
        <v>141</v>
      </c>
      <c r="I40" s="13" t="s">
        <v>54</v>
      </c>
      <c r="J40" s="13"/>
      <c r="K40" s="8">
        <v>43931</v>
      </c>
      <c r="L40" s="9">
        <f>EDATE(K40,28)</f>
        <v>44783</v>
      </c>
      <c r="M40" s="23">
        <v>2812500</v>
      </c>
      <c r="N40" s="24">
        <v>0</v>
      </c>
      <c r="O40" s="13"/>
      <c r="P40" s="13"/>
      <c r="Q40" s="13"/>
      <c r="R40" s="22"/>
      <c r="S40" s="13" t="s">
        <v>142</v>
      </c>
      <c r="T40" s="6"/>
    </row>
    <row r="41" spans="1:92" s="20" customFormat="1" ht="41.4" x14ac:dyDescent="0.25">
      <c r="A41" s="22" t="s">
        <v>20</v>
      </c>
      <c r="B41" s="22" t="s">
        <v>125</v>
      </c>
      <c r="C41" s="22" t="s">
        <v>74</v>
      </c>
      <c r="D41" s="13" t="s">
        <v>143</v>
      </c>
      <c r="E41" s="13" t="s">
        <v>144</v>
      </c>
      <c r="F41" s="13"/>
      <c r="G41" s="13" t="s">
        <v>32</v>
      </c>
      <c r="H41" s="13" t="s">
        <v>145</v>
      </c>
      <c r="I41" s="13" t="s">
        <v>54</v>
      </c>
      <c r="J41" s="13"/>
      <c r="K41" s="13" t="s">
        <v>55</v>
      </c>
      <c r="L41" s="8"/>
      <c r="M41" s="24">
        <v>1880000</v>
      </c>
      <c r="N41" s="24">
        <v>0</v>
      </c>
      <c r="O41" s="13"/>
      <c r="P41" s="13"/>
      <c r="Q41" s="13"/>
      <c r="R41" s="22"/>
      <c r="S41" s="13" t="s">
        <v>146</v>
      </c>
      <c r="T41" s="6"/>
    </row>
    <row r="42" spans="1:92" s="20" customFormat="1" ht="41.4" x14ac:dyDescent="0.25">
      <c r="A42" s="22" t="s">
        <v>20</v>
      </c>
      <c r="B42" s="22" t="s">
        <v>125</v>
      </c>
      <c r="C42" s="22" t="s">
        <v>74</v>
      </c>
      <c r="D42" s="13" t="s">
        <v>143</v>
      </c>
      <c r="E42" s="13" t="s">
        <v>144</v>
      </c>
      <c r="F42" s="13"/>
      <c r="G42" s="13" t="s">
        <v>49</v>
      </c>
      <c r="H42" s="13" t="s">
        <v>147</v>
      </c>
      <c r="I42" s="13" t="s">
        <v>54</v>
      </c>
      <c r="J42" s="13"/>
      <c r="K42" s="13" t="s">
        <v>55</v>
      </c>
      <c r="L42" s="8"/>
      <c r="M42" s="24">
        <v>66400</v>
      </c>
      <c r="N42" s="24">
        <v>0</v>
      </c>
      <c r="O42" s="13"/>
      <c r="P42" s="13"/>
      <c r="Q42" s="13"/>
      <c r="R42" s="22"/>
      <c r="S42" s="13" t="s">
        <v>148</v>
      </c>
      <c r="T42" s="6"/>
    </row>
    <row r="43" spans="1:92" s="20" customFormat="1" ht="41.4" x14ac:dyDescent="0.25">
      <c r="A43" s="22" t="s">
        <v>20</v>
      </c>
      <c r="B43" s="22" t="s">
        <v>125</v>
      </c>
      <c r="C43" s="22" t="s">
        <v>74</v>
      </c>
      <c r="D43" s="13" t="s">
        <v>143</v>
      </c>
      <c r="E43" s="13" t="s">
        <v>144</v>
      </c>
      <c r="F43" s="13"/>
      <c r="G43" s="13" t="s">
        <v>32</v>
      </c>
      <c r="H43" s="13" t="s">
        <v>149</v>
      </c>
      <c r="I43" s="13" t="s">
        <v>150</v>
      </c>
      <c r="J43" s="13"/>
      <c r="K43" s="13" t="s">
        <v>55</v>
      </c>
      <c r="L43" s="8"/>
      <c r="M43" s="24">
        <v>10000</v>
      </c>
      <c r="N43" s="24">
        <v>0</v>
      </c>
      <c r="O43" s="13"/>
      <c r="P43" s="13"/>
      <c r="Q43" s="13"/>
      <c r="R43" s="22"/>
      <c r="S43" s="13" t="s">
        <v>146</v>
      </c>
      <c r="T43" s="6"/>
    </row>
    <row r="44" spans="1:92" s="20" customFormat="1" ht="41.4" x14ac:dyDescent="0.25">
      <c r="A44" s="22" t="s">
        <v>20</v>
      </c>
      <c r="B44" s="22" t="s">
        <v>125</v>
      </c>
      <c r="C44" s="22" t="s">
        <v>74</v>
      </c>
      <c r="D44" s="13" t="s">
        <v>143</v>
      </c>
      <c r="E44" s="13" t="s">
        <v>144</v>
      </c>
      <c r="F44" s="13"/>
      <c r="G44" s="13" t="s">
        <v>57</v>
      </c>
      <c r="H44" s="13" t="s">
        <v>151</v>
      </c>
      <c r="I44" s="13" t="s">
        <v>54</v>
      </c>
      <c r="J44" s="13"/>
      <c r="K44" s="13" t="s">
        <v>55</v>
      </c>
      <c r="L44" s="8"/>
      <c r="M44" s="24">
        <v>3000</v>
      </c>
      <c r="N44" s="24">
        <v>0</v>
      </c>
      <c r="O44" s="13"/>
      <c r="P44" s="13"/>
      <c r="Q44" s="13"/>
      <c r="R44" s="22"/>
      <c r="S44" s="13" t="s">
        <v>146</v>
      </c>
      <c r="T44" s="6"/>
    </row>
    <row r="45" spans="1:92" s="20" customFormat="1" ht="41.4" x14ac:dyDescent="0.25">
      <c r="A45" s="18" t="s">
        <v>20</v>
      </c>
      <c r="B45" s="18" t="s">
        <v>152</v>
      </c>
      <c r="C45" s="18" t="s">
        <v>22</v>
      </c>
      <c r="D45" s="11" t="s">
        <v>153</v>
      </c>
      <c r="E45" s="11" t="s">
        <v>24</v>
      </c>
      <c r="F45" s="11"/>
      <c r="G45" s="11" t="s">
        <v>32</v>
      </c>
      <c r="H45" s="11" t="s">
        <v>154</v>
      </c>
      <c r="I45" s="11" t="s">
        <v>45</v>
      </c>
      <c r="J45" s="11"/>
      <c r="K45" s="7">
        <v>44013</v>
      </c>
      <c r="L45" s="38">
        <f>EDATE(K45,12)</f>
        <v>44378</v>
      </c>
      <c r="M45" s="39">
        <v>350000</v>
      </c>
      <c r="N45" s="19">
        <v>0</v>
      </c>
      <c r="O45" s="11" t="s">
        <v>155</v>
      </c>
      <c r="P45" s="11"/>
      <c r="Q45" s="11"/>
      <c r="R45" s="18"/>
      <c r="S45" s="11" t="s">
        <v>156</v>
      </c>
      <c r="T45" s="6"/>
    </row>
    <row r="46" spans="1:92" s="20" customFormat="1" ht="41.4" x14ac:dyDescent="0.25">
      <c r="A46" s="18" t="s">
        <v>20</v>
      </c>
      <c r="B46" s="18" t="s">
        <v>152</v>
      </c>
      <c r="C46" s="18" t="s">
        <v>22</v>
      </c>
      <c r="D46" s="11" t="s">
        <v>157</v>
      </c>
      <c r="E46" s="11" t="s">
        <v>24</v>
      </c>
      <c r="F46" s="11"/>
      <c r="G46" s="11" t="s">
        <v>32</v>
      </c>
      <c r="H46" s="11" t="s">
        <v>158</v>
      </c>
      <c r="I46" s="11" t="s">
        <v>45</v>
      </c>
      <c r="J46" s="11"/>
      <c r="K46" s="7">
        <v>44013</v>
      </c>
      <c r="L46" s="38">
        <f>EDATE(K46,15)</f>
        <v>44470</v>
      </c>
      <c r="M46" s="39">
        <v>350000</v>
      </c>
      <c r="N46" s="19">
        <v>0</v>
      </c>
      <c r="O46" s="11" t="s">
        <v>155</v>
      </c>
      <c r="P46" s="11"/>
      <c r="Q46" s="11"/>
      <c r="R46" s="18"/>
      <c r="S46" s="11" t="s">
        <v>156</v>
      </c>
      <c r="T46" s="6"/>
    </row>
    <row r="47" spans="1:92" s="20" customFormat="1" ht="36" customHeight="1" x14ac:dyDescent="0.25">
      <c r="A47" s="18" t="s">
        <v>20</v>
      </c>
      <c r="B47" s="18" t="s">
        <v>152</v>
      </c>
      <c r="C47" s="18" t="s">
        <v>22</v>
      </c>
      <c r="D47" s="35" t="s">
        <v>159</v>
      </c>
      <c r="E47" s="35" t="s">
        <v>48</v>
      </c>
      <c r="F47" s="11"/>
      <c r="G47" s="11" t="s">
        <v>57</v>
      </c>
      <c r="H47" s="11" t="s">
        <v>160</v>
      </c>
      <c r="I47" s="11" t="s">
        <v>78</v>
      </c>
      <c r="J47" s="11"/>
      <c r="K47" s="7">
        <v>44075</v>
      </c>
      <c r="L47" s="38">
        <f>EDATE(K47,12)</f>
        <v>44440</v>
      </c>
      <c r="M47" s="39">
        <v>600000</v>
      </c>
      <c r="N47" s="19">
        <v>0</v>
      </c>
      <c r="O47" s="11" t="s">
        <v>161</v>
      </c>
      <c r="P47" s="11"/>
      <c r="Q47" s="11"/>
      <c r="R47" s="18"/>
      <c r="S47" s="11" t="s">
        <v>162</v>
      </c>
      <c r="T47" s="6"/>
    </row>
    <row r="48" spans="1:92" s="20" customFormat="1" ht="55.2" x14ac:dyDescent="0.25">
      <c r="A48" s="18" t="s">
        <v>20</v>
      </c>
      <c r="B48" s="18" t="s">
        <v>152</v>
      </c>
      <c r="C48" s="18" t="s">
        <v>22</v>
      </c>
      <c r="D48" s="35" t="s">
        <v>163</v>
      </c>
      <c r="E48" s="35" t="s">
        <v>48</v>
      </c>
      <c r="F48" s="11"/>
      <c r="G48" s="11" t="s">
        <v>25</v>
      </c>
      <c r="H48" s="11" t="s">
        <v>164</v>
      </c>
      <c r="I48" s="11" t="s">
        <v>27</v>
      </c>
      <c r="J48" s="11" t="s">
        <v>85</v>
      </c>
      <c r="K48" s="7">
        <v>43501</v>
      </c>
      <c r="L48" s="7">
        <v>43873</v>
      </c>
      <c r="M48" s="39">
        <v>10000</v>
      </c>
      <c r="N48" s="19">
        <v>6754</v>
      </c>
      <c r="O48" s="11"/>
      <c r="P48" s="11"/>
      <c r="Q48" s="11"/>
      <c r="R48" s="18"/>
      <c r="S48" s="11" t="s">
        <v>29</v>
      </c>
      <c r="T48" s="6" t="s">
        <v>30</v>
      </c>
    </row>
    <row r="49" spans="1:92" s="20" customFormat="1" ht="55.2" x14ac:dyDescent="0.25">
      <c r="A49" s="18" t="s">
        <v>20</v>
      </c>
      <c r="B49" s="18" t="s">
        <v>152</v>
      </c>
      <c r="C49" s="18" t="s">
        <v>22</v>
      </c>
      <c r="D49" s="35" t="s">
        <v>163</v>
      </c>
      <c r="E49" s="35" t="s">
        <v>48</v>
      </c>
      <c r="F49" s="11"/>
      <c r="G49" s="11" t="s">
        <v>25</v>
      </c>
      <c r="H49" s="11" t="s">
        <v>165</v>
      </c>
      <c r="I49" s="11" t="s">
        <v>27</v>
      </c>
      <c r="J49" s="11" t="s">
        <v>85</v>
      </c>
      <c r="K49" s="7">
        <v>43490</v>
      </c>
      <c r="L49" s="7">
        <v>43873</v>
      </c>
      <c r="M49" s="39">
        <f>1823.71*3.29</f>
        <v>6000.0059000000001</v>
      </c>
      <c r="N49" s="19">
        <v>9813.7200000000121</v>
      </c>
      <c r="O49" s="11"/>
      <c r="P49" s="11"/>
      <c r="Q49" s="11"/>
      <c r="R49" s="18"/>
      <c r="S49" s="11" t="s">
        <v>29</v>
      </c>
      <c r="T49" s="6" t="s">
        <v>30</v>
      </c>
    </row>
    <row r="50" spans="1:92" s="20" customFormat="1" ht="55.2" x14ac:dyDescent="0.25">
      <c r="A50" s="18" t="s">
        <v>20</v>
      </c>
      <c r="B50" s="18" t="s">
        <v>152</v>
      </c>
      <c r="C50" s="18" t="s">
        <v>22</v>
      </c>
      <c r="D50" s="35" t="s">
        <v>163</v>
      </c>
      <c r="E50" s="35" t="s">
        <v>48</v>
      </c>
      <c r="F50" s="11"/>
      <c r="G50" s="11" t="s">
        <v>25</v>
      </c>
      <c r="H50" s="11" t="s">
        <v>166</v>
      </c>
      <c r="I50" s="11" t="s">
        <v>27</v>
      </c>
      <c r="J50" s="11" t="s">
        <v>167</v>
      </c>
      <c r="K50" s="7">
        <v>43501</v>
      </c>
      <c r="L50" s="7">
        <v>43873</v>
      </c>
      <c r="M50" s="39">
        <v>3000</v>
      </c>
      <c r="N50" s="19">
        <v>2897.3499999999985</v>
      </c>
      <c r="O50" s="11"/>
      <c r="P50" s="11"/>
      <c r="Q50" s="11"/>
      <c r="R50" s="18"/>
      <c r="S50" s="11" t="s">
        <v>29</v>
      </c>
      <c r="T50" s="6" t="s">
        <v>30</v>
      </c>
    </row>
    <row r="51" spans="1:92" s="20" customFormat="1" ht="55.2" x14ac:dyDescent="0.25">
      <c r="A51" s="18" t="s">
        <v>20</v>
      </c>
      <c r="B51" s="18" t="s">
        <v>152</v>
      </c>
      <c r="C51" s="18" t="s">
        <v>22</v>
      </c>
      <c r="D51" s="35" t="s">
        <v>163</v>
      </c>
      <c r="E51" s="35" t="s">
        <v>48</v>
      </c>
      <c r="F51" s="11"/>
      <c r="G51" s="11" t="s">
        <v>25</v>
      </c>
      <c r="H51" s="11" t="s">
        <v>168</v>
      </c>
      <c r="I51" s="11" t="s">
        <v>27</v>
      </c>
      <c r="J51" s="11" t="s">
        <v>85</v>
      </c>
      <c r="K51" s="7">
        <v>43511</v>
      </c>
      <c r="L51" s="7">
        <v>43873</v>
      </c>
      <c r="M51" s="39">
        <v>1800</v>
      </c>
      <c r="N51" s="19">
        <v>1221.9999999999986</v>
      </c>
      <c r="O51" s="11"/>
      <c r="P51" s="11"/>
      <c r="Q51" s="11"/>
      <c r="R51" s="18"/>
      <c r="S51" s="11" t="s">
        <v>29</v>
      </c>
      <c r="T51" s="6" t="s">
        <v>30</v>
      </c>
    </row>
    <row r="52" spans="1:92" s="20" customFormat="1" ht="55.2" x14ac:dyDescent="0.25">
      <c r="A52" s="18" t="s">
        <v>20</v>
      </c>
      <c r="B52" s="18" t="s">
        <v>152</v>
      </c>
      <c r="C52" s="18" t="s">
        <v>22</v>
      </c>
      <c r="D52" s="35" t="s">
        <v>163</v>
      </c>
      <c r="E52" s="35" t="s">
        <v>48</v>
      </c>
      <c r="F52" s="11"/>
      <c r="G52" s="11" t="s">
        <v>25</v>
      </c>
      <c r="H52" s="11" t="s">
        <v>169</v>
      </c>
      <c r="I52" s="11" t="s">
        <v>27</v>
      </c>
      <c r="J52" s="11" t="s">
        <v>89</v>
      </c>
      <c r="K52" s="7">
        <v>43509</v>
      </c>
      <c r="L52" s="7">
        <v>43910</v>
      </c>
      <c r="M52" s="19">
        <v>7500</v>
      </c>
      <c r="N52" s="19">
        <v>5794.4899999999843</v>
      </c>
      <c r="O52" s="11"/>
      <c r="P52" s="11"/>
      <c r="Q52" s="11"/>
      <c r="R52" s="18"/>
      <c r="S52" s="11" t="s">
        <v>29</v>
      </c>
      <c r="T52" s="6" t="s">
        <v>30</v>
      </c>
    </row>
    <row r="53" spans="1:92" s="20" customFormat="1" ht="55.2" x14ac:dyDescent="0.25">
      <c r="A53" s="18" t="s">
        <v>20</v>
      </c>
      <c r="B53" s="18" t="s">
        <v>152</v>
      </c>
      <c r="C53" s="18" t="s">
        <v>22</v>
      </c>
      <c r="D53" s="35" t="s">
        <v>163</v>
      </c>
      <c r="E53" s="35" t="s">
        <v>48</v>
      </c>
      <c r="F53" s="11"/>
      <c r="G53" s="11" t="s">
        <v>25</v>
      </c>
      <c r="H53" s="11" t="s">
        <v>170</v>
      </c>
      <c r="I53" s="11" t="s">
        <v>27</v>
      </c>
      <c r="J53" s="11" t="s">
        <v>171</v>
      </c>
      <c r="K53" s="7">
        <v>43486</v>
      </c>
      <c r="L53" s="7">
        <v>43899</v>
      </c>
      <c r="M53" s="19">
        <v>5000</v>
      </c>
      <c r="N53" s="19">
        <v>3370.8299999999977</v>
      </c>
      <c r="O53" s="11"/>
      <c r="P53" s="11"/>
      <c r="Q53" s="11"/>
      <c r="R53" s="18"/>
      <c r="S53" s="11" t="s">
        <v>29</v>
      </c>
      <c r="T53" s="6" t="s">
        <v>30</v>
      </c>
    </row>
    <row r="54" spans="1:92" s="20" customFormat="1" ht="55.2" x14ac:dyDescent="0.25">
      <c r="A54" s="18" t="s">
        <v>20</v>
      </c>
      <c r="B54" s="18" t="s">
        <v>152</v>
      </c>
      <c r="C54" s="18" t="s">
        <v>22</v>
      </c>
      <c r="D54" s="35" t="s">
        <v>163</v>
      </c>
      <c r="E54" s="35" t="s">
        <v>48</v>
      </c>
      <c r="F54" s="11"/>
      <c r="G54" s="11" t="s">
        <v>25</v>
      </c>
      <c r="H54" s="11" t="s">
        <v>172</v>
      </c>
      <c r="I54" s="11" t="s">
        <v>27</v>
      </c>
      <c r="J54" s="11"/>
      <c r="K54" s="7">
        <v>43509</v>
      </c>
      <c r="L54" s="7"/>
      <c r="M54" s="19">
        <v>21000</v>
      </c>
      <c r="N54" s="19">
        <v>6070.9756838905769</v>
      </c>
      <c r="O54" s="11"/>
      <c r="P54" s="11"/>
      <c r="Q54" s="11"/>
      <c r="R54" s="18"/>
      <c r="S54" s="11" t="s">
        <v>29</v>
      </c>
      <c r="T54" s="6" t="s">
        <v>30</v>
      </c>
    </row>
    <row r="55" spans="1:92" s="27" customFormat="1" ht="41.4" x14ac:dyDescent="0.25">
      <c r="A55" s="28" t="s">
        <v>20</v>
      </c>
      <c r="B55" s="28" t="s">
        <v>152</v>
      </c>
      <c r="C55" s="28" t="s">
        <v>22</v>
      </c>
      <c r="D55" s="12" t="s">
        <v>173</v>
      </c>
      <c r="E55" s="12" t="s">
        <v>24</v>
      </c>
      <c r="F55" s="12"/>
      <c r="G55" s="12" t="s">
        <v>49</v>
      </c>
      <c r="H55" s="12" t="s">
        <v>174</v>
      </c>
      <c r="I55" s="12" t="s">
        <v>54</v>
      </c>
      <c r="J55" s="12"/>
      <c r="K55" s="40"/>
      <c r="L55" s="40">
        <f>EDATE(K55,3)</f>
        <v>91</v>
      </c>
      <c r="M55" s="31">
        <v>18500</v>
      </c>
      <c r="N55" s="31">
        <v>0</v>
      </c>
      <c r="O55" s="12"/>
      <c r="P55" s="12"/>
      <c r="Q55" s="12"/>
      <c r="R55" s="28"/>
      <c r="S55" s="12" t="s">
        <v>175</v>
      </c>
      <c r="T55" s="6"/>
    </row>
    <row r="56" spans="1:92" s="20" customFormat="1" ht="41.4" x14ac:dyDescent="0.25">
      <c r="A56" s="28" t="s">
        <v>20</v>
      </c>
      <c r="B56" s="28" t="s">
        <v>152</v>
      </c>
      <c r="C56" s="28" t="s">
        <v>22</v>
      </c>
      <c r="D56" s="12" t="s">
        <v>173</v>
      </c>
      <c r="E56" s="12" t="s">
        <v>24</v>
      </c>
      <c r="F56" s="12"/>
      <c r="G56" s="12" t="s">
        <v>32</v>
      </c>
      <c r="H56" s="12" t="s">
        <v>176</v>
      </c>
      <c r="I56" s="12"/>
      <c r="J56" s="12"/>
      <c r="K56" s="40"/>
      <c r="L56" s="40">
        <f>EDATE(K56,3)</f>
        <v>91</v>
      </c>
      <c r="M56" s="31">
        <v>22000</v>
      </c>
      <c r="N56" s="31">
        <v>0</v>
      </c>
      <c r="O56" s="12"/>
      <c r="P56" s="12"/>
      <c r="Q56" s="12"/>
      <c r="R56" s="28"/>
      <c r="S56" s="12" t="s">
        <v>175</v>
      </c>
      <c r="T56" s="6"/>
    </row>
    <row r="57" spans="1:92" s="20" customFormat="1" ht="72" x14ac:dyDescent="0.25">
      <c r="A57" s="28" t="s">
        <v>20</v>
      </c>
      <c r="B57" s="28" t="s">
        <v>152</v>
      </c>
      <c r="C57" s="28" t="s">
        <v>22</v>
      </c>
      <c r="D57" s="12" t="s">
        <v>177</v>
      </c>
      <c r="E57" s="12"/>
      <c r="F57" s="12"/>
      <c r="G57" s="12" t="s">
        <v>49</v>
      </c>
      <c r="H57" s="12" t="s">
        <v>178</v>
      </c>
      <c r="I57" s="12" t="s">
        <v>179</v>
      </c>
      <c r="J57" s="12" t="s">
        <v>266</v>
      </c>
      <c r="K57" s="14">
        <v>44013</v>
      </c>
      <c r="L57" s="14" t="s">
        <v>55</v>
      </c>
      <c r="M57" s="31">
        <v>68585</v>
      </c>
      <c r="N57" s="31">
        <v>3120</v>
      </c>
      <c r="O57" s="12" t="s">
        <v>265</v>
      </c>
      <c r="P57" s="12" t="s">
        <v>37</v>
      </c>
      <c r="Q57" s="41" t="s">
        <v>180</v>
      </c>
      <c r="R57" s="48" t="s">
        <v>39</v>
      </c>
      <c r="S57" s="12" t="s">
        <v>175</v>
      </c>
      <c r="T57" s="6"/>
    </row>
    <row r="58" spans="1:92" s="20" customFormat="1" x14ac:dyDescent="0.25">
      <c r="A58" s="28" t="s">
        <v>20</v>
      </c>
      <c r="B58" s="28" t="s">
        <v>152</v>
      </c>
      <c r="C58" s="28" t="s">
        <v>22</v>
      </c>
      <c r="D58" s="12" t="s">
        <v>177</v>
      </c>
      <c r="E58" s="12"/>
      <c r="F58" s="12"/>
      <c r="G58" s="12" t="s">
        <v>32</v>
      </c>
      <c r="H58" s="12" t="s">
        <v>181</v>
      </c>
      <c r="I58" s="12" t="s">
        <v>54</v>
      </c>
      <c r="J58" s="12" t="s">
        <v>264</v>
      </c>
      <c r="K58" s="14" t="s">
        <v>55</v>
      </c>
      <c r="L58" s="14"/>
      <c r="M58" s="31">
        <v>5500</v>
      </c>
      <c r="N58" s="31">
        <v>0</v>
      </c>
      <c r="O58" s="12"/>
      <c r="P58" s="12"/>
      <c r="Q58" s="12"/>
      <c r="R58" s="28"/>
      <c r="S58" s="12" t="s">
        <v>175</v>
      </c>
      <c r="T58" s="6"/>
    </row>
    <row r="59" spans="1:92" s="20" customFormat="1" ht="197.25" customHeight="1" x14ac:dyDescent="0.25">
      <c r="A59" s="22" t="s">
        <v>20</v>
      </c>
      <c r="B59" s="22" t="s">
        <v>182</v>
      </c>
      <c r="C59" s="22" t="s">
        <v>22</v>
      </c>
      <c r="D59" s="13" t="s">
        <v>183</v>
      </c>
      <c r="E59" s="13" t="s">
        <v>24</v>
      </c>
      <c r="F59" s="13"/>
      <c r="G59" s="13" t="s">
        <v>49</v>
      </c>
      <c r="H59" s="13" t="s">
        <v>184</v>
      </c>
      <c r="I59" s="13" t="s">
        <v>34</v>
      </c>
      <c r="J59" s="13"/>
      <c r="K59" s="8">
        <v>43600</v>
      </c>
      <c r="L59" s="9">
        <f>EDATE(K59,15)</f>
        <v>44058</v>
      </c>
      <c r="M59" s="23">
        <v>180640</v>
      </c>
      <c r="N59" s="24">
        <v>48097.4</v>
      </c>
      <c r="O59" s="13" t="s">
        <v>185</v>
      </c>
      <c r="P59" s="13" t="s">
        <v>37</v>
      </c>
      <c r="Q59" s="13" t="s">
        <v>186</v>
      </c>
      <c r="R59" s="25" t="s">
        <v>39</v>
      </c>
      <c r="S59" s="13" t="s">
        <v>187</v>
      </c>
      <c r="T59" s="6" t="s">
        <v>188</v>
      </c>
    </row>
    <row r="60" spans="1:92" s="20" customFormat="1" ht="41.4" x14ac:dyDescent="0.25">
      <c r="A60" s="22" t="s">
        <v>20</v>
      </c>
      <c r="B60" s="22" t="s">
        <v>182</v>
      </c>
      <c r="C60" s="22" t="s">
        <v>22</v>
      </c>
      <c r="D60" s="13" t="s">
        <v>189</v>
      </c>
      <c r="E60" s="13" t="s">
        <v>24</v>
      </c>
      <c r="F60" s="13"/>
      <c r="G60" s="13" t="s">
        <v>57</v>
      </c>
      <c r="H60" s="13" t="s">
        <v>190</v>
      </c>
      <c r="I60" s="13" t="s">
        <v>191</v>
      </c>
      <c r="J60" s="13"/>
      <c r="K60" s="8">
        <v>43983</v>
      </c>
      <c r="L60" s="8">
        <f>EDATE(K60,4)</f>
        <v>44105</v>
      </c>
      <c r="M60" s="23">
        <v>10000</v>
      </c>
      <c r="N60" s="24">
        <v>0</v>
      </c>
      <c r="O60" s="13" t="s">
        <v>192</v>
      </c>
      <c r="P60" s="13"/>
      <c r="Q60" s="22"/>
      <c r="R60" s="25"/>
      <c r="S60" s="13" t="s">
        <v>193</v>
      </c>
      <c r="T60" s="6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</row>
    <row r="61" spans="1:92" s="27" customFormat="1" ht="55.2" x14ac:dyDescent="0.25">
      <c r="A61" s="22" t="s">
        <v>20</v>
      </c>
      <c r="B61" s="22" t="s">
        <v>182</v>
      </c>
      <c r="C61" s="22" t="s">
        <v>22</v>
      </c>
      <c r="D61" s="13" t="s">
        <v>194</v>
      </c>
      <c r="E61" s="13" t="s">
        <v>24</v>
      </c>
      <c r="F61" s="13"/>
      <c r="G61" s="13" t="s">
        <v>25</v>
      </c>
      <c r="H61" s="13" t="s">
        <v>195</v>
      </c>
      <c r="I61" s="13" t="s">
        <v>27</v>
      </c>
      <c r="J61" s="13"/>
      <c r="K61" s="8">
        <v>43514</v>
      </c>
      <c r="L61" s="8"/>
      <c r="M61" s="23">
        <v>4500</v>
      </c>
      <c r="N61" s="24">
        <v>4383.71000000001</v>
      </c>
      <c r="O61" s="13"/>
      <c r="P61" s="13"/>
      <c r="Q61" s="13"/>
      <c r="R61" s="22"/>
      <c r="S61" s="13" t="s">
        <v>29</v>
      </c>
      <c r="T61" s="6" t="s">
        <v>30</v>
      </c>
    </row>
    <row r="62" spans="1:92" s="27" customFormat="1" ht="55.2" x14ac:dyDescent="0.25">
      <c r="A62" s="22" t="s">
        <v>20</v>
      </c>
      <c r="B62" s="22" t="s">
        <v>182</v>
      </c>
      <c r="C62" s="22" t="s">
        <v>22</v>
      </c>
      <c r="D62" s="13" t="s">
        <v>194</v>
      </c>
      <c r="E62" s="13" t="s">
        <v>24</v>
      </c>
      <c r="F62" s="13"/>
      <c r="G62" s="13" t="s">
        <v>25</v>
      </c>
      <c r="H62" s="13" t="s">
        <v>196</v>
      </c>
      <c r="I62" s="13" t="s">
        <v>27</v>
      </c>
      <c r="J62" s="13"/>
      <c r="K62" s="8">
        <v>43517</v>
      </c>
      <c r="L62" s="8"/>
      <c r="M62" s="24">
        <v>2500</v>
      </c>
      <c r="N62" s="24">
        <v>2520</v>
      </c>
      <c r="O62" s="13"/>
      <c r="P62" s="13"/>
      <c r="Q62" s="13"/>
      <c r="R62" s="22"/>
      <c r="S62" s="13" t="s">
        <v>29</v>
      </c>
      <c r="T62" s="6" t="s">
        <v>30</v>
      </c>
    </row>
    <row r="63" spans="1:92" s="27" customFormat="1" ht="48" customHeight="1" x14ac:dyDescent="0.25">
      <c r="A63" s="22" t="s">
        <v>20</v>
      </c>
      <c r="B63" s="22" t="s">
        <v>182</v>
      </c>
      <c r="C63" s="22" t="s">
        <v>22</v>
      </c>
      <c r="D63" s="13" t="s">
        <v>197</v>
      </c>
      <c r="E63" s="13" t="s">
        <v>48</v>
      </c>
      <c r="F63" s="13"/>
      <c r="G63" s="13" t="s">
        <v>32</v>
      </c>
      <c r="H63" s="13" t="s">
        <v>198</v>
      </c>
      <c r="I63" s="13" t="s">
        <v>54</v>
      </c>
      <c r="J63" s="13"/>
      <c r="K63" s="8" t="s">
        <v>55</v>
      </c>
      <c r="L63" s="8"/>
      <c r="M63" s="24">
        <v>50000</v>
      </c>
      <c r="N63" s="24">
        <v>0</v>
      </c>
      <c r="O63" s="13"/>
      <c r="P63" s="13"/>
      <c r="Q63" s="13"/>
      <c r="R63" s="22"/>
      <c r="S63" s="13" t="s">
        <v>199</v>
      </c>
      <c r="T63" s="6"/>
    </row>
    <row r="64" spans="1:92" s="27" customFormat="1" ht="51.75" customHeight="1" x14ac:dyDescent="0.25">
      <c r="A64" s="22" t="s">
        <v>20</v>
      </c>
      <c r="B64" s="22" t="s">
        <v>182</v>
      </c>
      <c r="C64" s="22" t="s">
        <v>22</v>
      </c>
      <c r="D64" s="13" t="s">
        <v>200</v>
      </c>
      <c r="E64" s="13" t="s">
        <v>48</v>
      </c>
      <c r="F64" s="13"/>
      <c r="G64" s="13" t="s">
        <v>57</v>
      </c>
      <c r="H64" s="13" t="s">
        <v>201</v>
      </c>
      <c r="I64" s="13" t="s">
        <v>54</v>
      </c>
      <c r="J64" s="13"/>
      <c r="K64" s="8" t="s">
        <v>55</v>
      </c>
      <c r="L64" s="8"/>
      <c r="M64" s="24">
        <v>82000</v>
      </c>
      <c r="N64" s="24">
        <v>0</v>
      </c>
      <c r="O64" s="13"/>
      <c r="P64" s="13"/>
      <c r="Q64" s="13"/>
      <c r="R64" s="22"/>
      <c r="S64" s="13" t="s">
        <v>202</v>
      </c>
      <c r="T64" s="6"/>
    </row>
    <row r="65" spans="1:20" s="27" customFormat="1" ht="51.75" customHeight="1" x14ac:dyDescent="0.25">
      <c r="A65" s="22" t="s">
        <v>20</v>
      </c>
      <c r="B65" s="22" t="s">
        <v>182</v>
      </c>
      <c r="C65" s="22" t="s">
        <v>22</v>
      </c>
      <c r="D65" s="13" t="s">
        <v>200</v>
      </c>
      <c r="E65" s="13" t="s">
        <v>48</v>
      </c>
      <c r="F65" s="13"/>
      <c r="G65" s="13" t="s">
        <v>57</v>
      </c>
      <c r="H65" s="13" t="s">
        <v>203</v>
      </c>
      <c r="I65" s="13" t="s">
        <v>54</v>
      </c>
      <c r="J65" s="13"/>
      <c r="K65" s="8" t="s">
        <v>55</v>
      </c>
      <c r="L65" s="8"/>
      <c r="M65" s="24">
        <v>50824.5</v>
      </c>
      <c r="N65" s="24">
        <v>0</v>
      </c>
      <c r="O65" s="13"/>
      <c r="P65" s="13"/>
      <c r="Q65" s="13"/>
      <c r="R65" s="22"/>
      <c r="S65" s="13" t="s">
        <v>202</v>
      </c>
      <c r="T65" s="6"/>
    </row>
    <row r="66" spans="1:20" s="20" customFormat="1" ht="72" x14ac:dyDescent="0.25">
      <c r="A66" s="22" t="s">
        <v>20</v>
      </c>
      <c r="B66" s="22" t="s">
        <v>182</v>
      </c>
      <c r="C66" s="22" t="s">
        <v>22</v>
      </c>
      <c r="D66" s="13" t="s">
        <v>204</v>
      </c>
      <c r="E66" s="13" t="s">
        <v>24</v>
      </c>
      <c r="F66" s="13"/>
      <c r="G66" s="13" t="s">
        <v>262</v>
      </c>
      <c r="H66" s="13" t="s">
        <v>205</v>
      </c>
      <c r="I66" s="13" t="s">
        <v>50</v>
      </c>
      <c r="J66" s="13" t="s">
        <v>206</v>
      </c>
      <c r="K66" s="9">
        <v>43627</v>
      </c>
      <c r="L66" s="9">
        <v>43631</v>
      </c>
      <c r="M66" s="23">
        <v>180640</v>
      </c>
      <c r="N66" s="24">
        <v>27726.31</v>
      </c>
      <c r="O66" s="42" t="s">
        <v>263</v>
      </c>
      <c r="P66" s="13" t="s">
        <v>37</v>
      </c>
      <c r="Q66" s="56" t="s">
        <v>267</v>
      </c>
      <c r="R66" s="57" t="s">
        <v>39</v>
      </c>
      <c r="S66" s="13" t="s">
        <v>207</v>
      </c>
      <c r="T66" s="6"/>
    </row>
    <row r="67" spans="1:20" s="20" customFormat="1" ht="55.2" x14ac:dyDescent="0.25">
      <c r="A67" s="22" t="s">
        <v>20</v>
      </c>
      <c r="B67" s="22" t="s">
        <v>182</v>
      </c>
      <c r="C67" s="22" t="s">
        <v>74</v>
      </c>
      <c r="D67" s="13" t="s">
        <v>208</v>
      </c>
      <c r="E67" s="13" t="s">
        <v>76</v>
      </c>
      <c r="F67" s="13"/>
      <c r="G67" s="13" t="s">
        <v>32</v>
      </c>
      <c r="H67" s="13" t="s">
        <v>209</v>
      </c>
      <c r="I67" s="13" t="s">
        <v>34</v>
      </c>
      <c r="J67" s="13" t="s">
        <v>210</v>
      </c>
      <c r="K67" s="8">
        <v>43966</v>
      </c>
      <c r="L67" s="9">
        <f>EDATE(K67,24)</f>
        <v>44696</v>
      </c>
      <c r="M67" s="24">
        <v>1400000</v>
      </c>
      <c r="N67" s="24">
        <f>531914.893617021*3.29</f>
        <v>1749999.9999999993</v>
      </c>
      <c r="O67" s="13" t="s">
        <v>211</v>
      </c>
      <c r="P67" s="13"/>
      <c r="Q67" s="22"/>
      <c r="R67" s="25"/>
      <c r="S67" s="13" t="s">
        <v>212</v>
      </c>
      <c r="T67" s="6" t="s">
        <v>213</v>
      </c>
    </row>
    <row r="68" spans="1:20" s="20" customFormat="1" ht="51.75" customHeight="1" x14ac:dyDescent="0.25">
      <c r="A68" s="22" t="s">
        <v>20</v>
      </c>
      <c r="B68" s="22" t="s">
        <v>182</v>
      </c>
      <c r="C68" s="22" t="s">
        <v>74</v>
      </c>
      <c r="D68" s="13" t="s">
        <v>214</v>
      </c>
      <c r="E68" s="13" t="s">
        <v>215</v>
      </c>
      <c r="F68" s="13"/>
      <c r="G68" s="13" t="s">
        <v>32</v>
      </c>
      <c r="H68" s="13" t="s">
        <v>216</v>
      </c>
      <c r="I68" s="13" t="s">
        <v>45</v>
      </c>
      <c r="J68" s="13"/>
      <c r="K68" s="8">
        <v>44013</v>
      </c>
      <c r="L68" s="9">
        <f>EDATE(K68,12)</f>
        <v>44378</v>
      </c>
      <c r="M68" s="24">
        <v>350000</v>
      </c>
      <c r="N68" s="24">
        <v>0</v>
      </c>
      <c r="O68" s="13"/>
      <c r="P68" s="13"/>
      <c r="Q68" s="13"/>
      <c r="R68" s="22"/>
      <c r="S68" s="13" t="s">
        <v>217</v>
      </c>
      <c r="T68" s="6"/>
    </row>
    <row r="69" spans="1:20" s="20" customFormat="1" ht="51.75" customHeight="1" x14ac:dyDescent="0.25">
      <c r="A69" s="22" t="s">
        <v>20</v>
      </c>
      <c r="B69" s="22" t="s">
        <v>182</v>
      </c>
      <c r="C69" s="22" t="s">
        <v>74</v>
      </c>
      <c r="D69" s="13" t="s">
        <v>218</v>
      </c>
      <c r="E69" s="13" t="s">
        <v>215</v>
      </c>
      <c r="F69" s="13"/>
      <c r="G69" s="13" t="s">
        <v>32</v>
      </c>
      <c r="H69" s="13" t="s">
        <v>219</v>
      </c>
      <c r="I69" s="13" t="s">
        <v>45</v>
      </c>
      <c r="J69" s="13"/>
      <c r="K69" s="8">
        <v>44075</v>
      </c>
      <c r="L69" s="9">
        <f>EDATE(K69,12)</f>
        <v>44440</v>
      </c>
      <c r="M69" s="24">
        <v>75000</v>
      </c>
      <c r="N69" s="24">
        <v>0</v>
      </c>
      <c r="O69" s="13"/>
      <c r="P69" s="13"/>
      <c r="Q69" s="13"/>
      <c r="R69" s="22"/>
      <c r="S69" s="13" t="s">
        <v>217</v>
      </c>
      <c r="T69" s="6"/>
    </row>
    <row r="70" spans="1:20" s="20" customFormat="1" ht="60.75" customHeight="1" x14ac:dyDescent="0.25">
      <c r="A70" s="22" t="s">
        <v>20</v>
      </c>
      <c r="B70" s="22" t="s">
        <v>182</v>
      </c>
      <c r="C70" s="22" t="s">
        <v>74</v>
      </c>
      <c r="D70" s="13" t="s">
        <v>220</v>
      </c>
      <c r="E70" s="13" t="s">
        <v>215</v>
      </c>
      <c r="F70" s="13"/>
      <c r="G70" s="13" t="s">
        <v>32</v>
      </c>
      <c r="H70" s="13" t="s">
        <v>221</v>
      </c>
      <c r="I70" s="13" t="s">
        <v>222</v>
      </c>
      <c r="J70" s="13"/>
      <c r="K70" s="8">
        <v>43800</v>
      </c>
      <c r="L70" s="9" t="s">
        <v>55</v>
      </c>
      <c r="M70" s="23">
        <v>100000</v>
      </c>
      <c r="N70" s="24">
        <v>0</v>
      </c>
      <c r="O70" s="13"/>
      <c r="P70" s="13"/>
      <c r="Q70" s="13"/>
      <c r="R70" s="22"/>
      <c r="S70" s="13" t="s">
        <v>223</v>
      </c>
      <c r="T70" s="6"/>
    </row>
    <row r="71" spans="1:20" s="20" customFormat="1" ht="45.75" customHeight="1" x14ac:dyDescent="0.25">
      <c r="A71" s="22" t="s">
        <v>20</v>
      </c>
      <c r="B71" s="22" t="s">
        <v>182</v>
      </c>
      <c r="C71" s="22" t="s">
        <v>74</v>
      </c>
      <c r="D71" s="13" t="s">
        <v>224</v>
      </c>
      <c r="E71" s="13" t="s">
        <v>215</v>
      </c>
      <c r="F71" s="13"/>
      <c r="G71" s="13" t="s">
        <v>49</v>
      </c>
      <c r="H71" s="13" t="s">
        <v>225</v>
      </c>
      <c r="I71" s="13" t="s">
        <v>54</v>
      </c>
      <c r="J71" s="13"/>
      <c r="K71" s="8">
        <v>44013</v>
      </c>
      <c r="L71" s="9">
        <f>EDATE(K52,12)</f>
        <v>43874</v>
      </c>
      <c r="M71" s="23">
        <v>47400</v>
      </c>
      <c r="N71" s="24">
        <v>0</v>
      </c>
      <c r="O71" s="13"/>
      <c r="P71" s="13"/>
      <c r="Q71" s="13"/>
      <c r="R71" s="22"/>
      <c r="S71" s="13" t="s">
        <v>226</v>
      </c>
      <c r="T71" s="6"/>
    </row>
    <row r="72" spans="1:20" s="20" customFormat="1" ht="44.25" customHeight="1" x14ac:dyDescent="0.25">
      <c r="A72" s="18" t="s">
        <v>20</v>
      </c>
      <c r="B72" s="18" t="s">
        <v>227</v>
      </c>
      <c r="C72" s="18" t="s">
        <v>74</v>
      </c>
      <c r="D72" s="11" t="s">
        <v>228</v>
      </c>
      <c r="E72" s="11" t="s">
        <v>215</v>
      </c>
      <c r="F72" s="11"/>
      <c r="G72" s="11" t="s">
        <v>32</v>
      </c>
      <c r="H72" s="11" t="s">
        <v>229</v>
      </c>
      <c r="I72" s="11" t="s">
        <v>222</v>
      </c>
      <c r="J72" s="11"/>
      <c r="K72" s="7">
        <v>44043</v>
      </c>
      <c r="L72" s="38">
        <f>EDATE(K72,8)</f>
        <v>44286</v>
      </c>
      <c r="M72" s="39">
        <v>450000</v>
      </c>
      <c r="N72" s="19">
        <v>0</v>
      </c>
      <c r="O72" s="11"/>
      <c r="P72" s="11"/>
      <c r="Q72" s="11"/>
      <c r="R72" s="18"/>
      <c r="S72" s="11" t="s">
        <v>223</v>
      </c>
      <c r="T72" s="6"/>
    </row>
    <row r="73" spans="1:20" s="20" customFormat="1" ht="49.5" customHeight="1" x14ac:dyDescent="0.25">
      <c r="A73" s="18" t="s">
        <v>20</v>
      </c>
      <c r="B73" s="18" t="s">
        <v>227</v>
      </c>
      <c r="C73" s="18" t="s">
        <v>74</v>
      </c>
      <c r="D73" s="11" t="s">
        <v>230</v>
      </c>
      <c r="E73" s="11" t="s">
        <v>215</v>
      </c>
      <c r="F73" s="11"/>
      <c r="G73" s="11" t="s">
        <v>32</v>
      </c>
      <c r="H73" s="11" t="s">
        <v>231</v>
      </c>
      <c r="I73" s="11" t="s">
        <v>222</v>
      </c>
      <c r="J73" s="11"/>
      <c r="K73" s="7">
        <v>44043</v>
      </c>
      <c r="L73" s="38">
        <f>EDATE(K73,8)</f>
        <v>44286</v>
      </c>
      <c r="M73" s="39">
        <v>420000</v>
      </c>
      <c r="N73" s="19">
        <v>0</v>
      </c>
      <c r="O73" s="11"/>
      <c r="P73" s="11"/>
      <c r="Q73" s="11"/>
      <c r="R73" s="18"/>
      <c r="S73" s="11" t="s">
        <v>223</v>
      </c>
      <c r="T73" s="6"/>
    </row>
    <row r="74" spans="1:20" s="20" customFormat="1" ht="48.75" customHeight="1" x14ac:dyDescent="0.25">
      <c r="A74" s="18" t="s">
        <v>20</v>
      </c>
      <c r="B74" s="18" t="s">
        <v>227</v>
      </c>
      <c r="C74" s="18" t="s">
        <v>74</v>
      </c>
      <c r="D74" s="11" t="s">
        <v>232</v>
      </c>
      <c r="E74" s="11" t="s">
        <v>215</v>
      </c>
      <c r="F74" s="11"/>
      <c r="G74" s="11" t="s">
        <v>32</v>
      </c>
      <c r="H74" s="11" t="s">
        <v>233</v>
      </c>
      <c r="I74" s="11" t="s">
        <v>222</v>
      </c>
      <c r="J74" s="11"/>
      <c r="K74" s="7">
        <v>44043</v>
      </c>
      <c r="L74" s="38">
        <f>EDATE(K74,8)</f>
        <v>44286</v>
      </c>
      <c r="M74" s="39">
        <v>300000</v>
      </c>
      <c r="N74" s="19">
        <v>0</v>
      </c>
      <c r="O74" s="11"/>
      <c r="P74" s="11"/>
      <c r="Q74" s="11"/>
      <c r="R74" s="18"/>
      <c r="S74" s="11" t="s">
        <v>223</v>
      </c>
      <c r="T74" s="6"/>
    </row>
    <row r="75" spans="1:20" s="20" customFormat="1" ht="45" customHeight="1" x14ac:dyDescent="0.25">
      <c r="A75" s="18" t="s">
        <v>20</v>
      </c>
      <c r="B75" s="18" t="s">
        <v>227</v>
      </c>
      <c r="C75" s="18" t="s">
        <v>74</v>
      </c>
      <c r="D75" s="11" t="s">
        <v>234</v>
      </c>
      <c r="E75" s="11" t="s">
        <v>215</v>
      </c>
      <c r="F75" s="11"/>
      <c r="G75" s="11" t="s">
        <v>32</v>
      </c>
      <c r="H75" s="11" t="s">
        <v>235</v>
      </c>
      <c r="I75" s="11" t="s">
        <v>222</v>
      </c>
      <c r="J75" s="11"/>
      <c r="K75" s="7">
        <v>43676</v>
      </c>
      <c r="L75" s="38">
        <f>EDATE(K75,8)</f>
        <v>43920</v>
      </c>
      <c r="M75" s="39">
        <v>300000</v>
      </c>
      <c r="N75" s="19">
        <v>0</v>
      </c>
      <c r="O75" s="11"/>
      <c r="P75" s="11"/>
      <c r="Q75" s="11"/>
      <c r="R75" s="18"/>
      <c r="S75" s="11" t="s">
        <v>223</v>
      </c>
      <c r="T75" s="6"/>
    </row>
    <row r="76" spans="1:20" s="20" customFormat="1" ht="31.5" customHeight="1" x14ac:dyDescent="0.25">
      <c r="A76" s="22" t="s">
        <v>236</v>
      </c>
      <c r="B76" s="22" t="s">
        <v>152</v>
      </c>
      <c r="C76" s="22" t="s">
        <v>22</v>
      </c>
      <c r="D76" s="13" t="s">
        <v>163</v>
      </c>
      <c r="E76" s="13" t="s">
        <v>48</v>
      </c>
      <c r="F76" s="13"/>
      <c r="G76" s="13" t="s">
        <v>25</v>
      </c>
      <c r="H76" s="13" t="s">
        <v>237</v>
      </c>
      <c r="I76" s="13" t="s">
        <v>54</v>
      </c>
      <c r="J76" s="13"/>
      <c r="K76" s="13" t="s">
        <v>55</v>
      </c>
      <c r="L76" s="8"/>
      <c r="M76" s="24">
        <v>5000</v>
      </c>
      <c r="N76" s="24">
        <v>0</v>
      </c>
      <c r="O76" s="13"/>
      <c r="P76" s="13"/>
      <c r="Q76" s="13"/>
      <c r="R76" s="22"/>
      <c r="S76" s="13" t="s">
        <v>238</v>
      </c>
      <c r="T76" s="6"/>
    </row>
    <row r="77" spans="1:20" s="20" customFormat="1" ht="51.75" customHeight="1" x14ac:dyDescent="0.25">
      <c r="A77" s="22" t="s">
        <v>236</v>
      </c>
      <c r="B77" s="22" t="s">
        <v>152</v>
      </c>
      <c r="C77" s="22" t="s">
        <v>22</v>
      </c>
      <c r="D77" s="13" t="s">
        <v>239</v>
      </c>
      <c r="E77" s="13" t="s">
        <v>144</v>
      </c>
      <c r="F77" s="13"/>
      <c r="G77" s="13" t="s">
        <v>57</v>
      </c>
      <c r="H77" s="13" t="s">
        <v>240</v>
      </c>
      <c r="I77" s="13" t="s">
        <v>54</v>
      </c>
      <c r="J77" s="13"/>
      <c r="K77" s="8">
        <v>44013</v>
      </c>
      <c r="L77" s="8">
        <f>EDATE(K77,15)</f>
        <v>44470</v>
      </c>
      <c r="M77" s="24">
        <v>648249</v>
      </c>
      <c r="N77" s="24">
        <v>0</v>
      </c>
      <c r="O77" s="13"/>
      <c r="P77" s="13"/>
      <c r="Q77" s="13"/>
      <c r="R77" s="22"/>
      <c r="S77" s="13" t="s">
        <v>241</v>
      </c>
      <c r="T77" s="6"/>
    </row>
  </sheetData>
  <autoFilter ref="A1:S79"/>
  <hyperlinks>
    <hyperlink ref="R5" r:id="rId1"/>
    <hyperlink ref="R28" r:id="rId2"/>
    <hyperlink ref="R29" r:id="rId3"/>
    <hyperlink ref="R38" r:id="rId4"/>
    <hyperlink ref="R57" r:id="rId5"/>
    <hyperlink ref="R59" r:id="rId6"/>
    <hyperlink ref="R27" r:id="rId7"/>
    <hyperlink ref="Q3" r:id="rId8"/>
    <hyperlink ref="R3" r:id="rId9"/>
    <hyperlink ref="Q5" r:id="rId10" display="http://diretoriopre.mma.gov.br/index.php/category/108-gef-paisagens-sustentaveis-da-amazonia?download=1794:implantar-viveiros-comunitarios-de-especies-nativas-para-a-restauracao-nas-comunidades-do-entorno-canopus-e-xada-da-apa-triunfo-do-xingu-relatorio-preliminar-do-diagnostico"/>
    <hyperlink ref="Q27" r:id="rId11"/>
    <hyperlink ref="Q28" r:id="rId12"/>
    <hyperlink ref="Q38" r:id="rId13"/>
    <hyperlink ref="Q57" r:id="rId14"/>
    <hyperlink ref="R66" r:id="rId15"/>
    <hyperlink ref="Q66" r:id="rId16"/>
    <hyperlink ref="Q29" r:id="rId17" tooltip="http://diretoriopre.mma.gov.br/index.php/category/108-gef-paisagens-sustentaveis-da-amazonia?download=2199:produto-1-desenvolver-estudos-estrategicos"/>
  </hyperlinks>
  <pageMargins left="0.511811024" right="0.511811024" top="0.78740157499999996" bottom="0.78740157499999996" header="0.31496062000000002" footer="0.31496062000000002"/>
  <pageSetup paperSize="9" orientation="portrait" r:id="rId18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C17" sqref="C17"/>
    </sheetView>
  </sheetViews>
  <sheetFormatPr defaultColWidth="8.88671875" defaultRowHeight="14.4" x14ac:dyDescent="0.3"/>
  <cols>
    <col min="1" max="1" width="8.88671875" style="1"/>
    <col min="2" max="2" width="12.88671875" style="2" customWidth="1"/>
    <col min="3" max="3" width="54.33203125" style="1" customWidth="1"/>
    <col min="4" max="4" width="15.5546875" style="1" customWidth="1"/>
    <col min="5" max="16384" width="8.88671875" style="1"/>
  </cols>
  <sheetData>
    <row r="2" spans="2:4" x14ac:dyDescent="0.3">
      <c r="B2" s="58" t="s">
        <v>242</v>
      </c>
      <c r="C2" s="58"/>
      <c r="D2" s="58"/>
    </row>
    <row r="4" spans="2:4" x14ac:dyDescent="0.3">
      <c r="B4" s="4" t="s">
        <v>243</v>
      </c>
      <c r="C4" s="3" t="s">
        <v>244</v>
      </c>
      <c r="D4" s="3" t="s">
        <v>245</v>
      </c>
    </row>
    <row r="5" spans="2:4" x14ac:dyDescent="0.3">
      <c r="B5" s="2" t="s">
        <v>246</v>
      </c>
      <c r="C5" s="1" t="s">
        <v>247</v>
      </c>
      <c r="D5" s="1" t="s">
        <v>248</v>
      </c>
    </row>
    <row r="6" spans="2:4" ht="43.2" x14ac:dyDescent="0.3">
      <c r="B6" s="2" t="s">
        <v>22</v>
      </c>
      <c r="C6" s="1" t="s">
        <v>249</v>
      </c>
    </row>
    <row r="7" spans="2:4" ht="57.6" x14ac:dyDescent="0.3">
      <c r="B7" s="2" t="s">
        <v>74</v>
      </c>
      <c r="C7" s="1" t="s">
        <v>250</v>
      </c>
    </row>
    <row r="8" spans="2:4" ht="57.6" x14ac:dyDescent="0.3">
      <c r="B8" s="2" t="s">
        <v>93</v>
      </c>
      <c r="C8" s="1" t="s">
        <v>251</v>
      </c>
    </row>
    <row r="9" spans="2:4" ht="43.2" x14ac:dyDescent="0.3">
      <c r="B9" s="2" t="s">
        <v>252</v>
      </c>
      <c r="C9" s="1" t="s">
        <v>253</v>
      </c>
    </row>
    <row r="10" spans="2:4" x14ac:dyDescent="0.3">
      <c r="B10" s="2" t="s">
        <v>254</v>
      </c>
      <c r="C10" s="1" t="s">
        <v>255</v>
      </c>
    </row>
  </sheetData>
  <mergeCells count="1">
    <mergeCell ref="B2:D2"/>
  </mergeCells>
  <phoneticPr fontId="2" type="noConversion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7BF2114518294AA21BA6CD7257869F" ma:contentTypeVersion="12" ma:contentTypeDescription="Crie um novo documento." ma:contentTypeScope="" ma:versionID="14e7aba5834e632fecb383d47c6c963d">
  <xsd:schema xmlns:xsd="http://www.w3.org/2001/XMLSchema" xmlns:xs="http://www.w3.org/2001/XMLSchema" xmlns:p="http://schemas.microsoft.com/office/2006/metadata/properties" xmlns:ns2="53ac9bbf-56a7-4398-b384-9b234d389667" xmlns:ns3="b59d84d7-3a6d-486c-884c-bdb3c14cf41d" targetNamespace="http://schemas.microsoft.com/office/2006/metadata/properties" ma:root="true" ma:fieldsID="6083352604a50f5027142d2a066d4a8e" ns2:_="" ns3:_="">
    <xsd:import namespace="53ac9bbf-56a7-4398-b384-9b234d389667"/>
    <xsd:import namespace="b59d84d7-3a6d-486c-884c-bdb3c14cf4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c9bbf-56a7-4398-b384-9b234d3896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d84d7-3a6d-486c-884c-bdb3c14cf4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68407-9DAE-4A1C-9743-FB5900E38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c9bbf-56a7-4398-b384-9b234d389667"/>
    <ds:schemaRef ds:uri="b59d84d7-3a6d-486c-884c-bdb3c14cf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52569A-76B3-4534-B6AA-C3F0AAC046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2FABF-2353-4C70-80A7-74C66E0262D9}">
  <ds:schemaRefs>
    <ds:schemaRef ds:uri="http://purl.org/dc/dcmitype/"/>
    <ds:schemaRef ds:uri="http://schemas.microsoft.com/office/2006/documentManagement/types"/>
    <ds:schemaRef ds:uri="http://purl.org/dc/terms/"/>
    <ds:schemaRef ds:uri="53ac9bbf-56a7-4398-b384-9b234d389667"/>
    <ds:schemaRef ds:uri="http://schemas.microsoft.com/office/2006/metadata/properties"/>
    <ds:schemaRef ds:uri="http://www.w3.org/XML/1998/namespace"/>
    <ds:schemaRef ds:uri="b59d84d7-3a6d-486c-884c-bdb3c14cf41d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GEF Paisagens - ASL Brasil</vt:lpstr>
      <vt:lpstr>Nota Explicativa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Manzur</dc:creator>
  <cp:lastModifiedBy>GEF 3</cp:lastModifiedBy>
  <cp:revision/>
  <dcterms:created xsi:type="dcterms:W3CDTF">2020-05-20T15:35:49Z</dcterms:created>
  <dcterms:modified xsi:type="dcterms:W3CDTF">2020-06-19T21:05:22Z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0x010100157BF2114518294AA21BA6CD7257869F</vt:lpwstr>
  </property>
</Properties>
</file>