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34568633818\Desktop\GEF Amazônia\Planos Operativos 2018-19\POA Unificado\"/>
    </mc:Choice>
  </mc:AlternateContent>
  <xr:revisionPtr revIDLastSave="0" documentId="13_ncr:1_{A74A41E2-ED13-4519-AD37-F552D33A9228}" xr6:coauthVersionLast="43" xr6:coauthVersionMax="43" xr10:uidLastSave="{00000000-0000-0000-0000-000000000000}"/>
  <bookViews>
    <workbookView xWindow="-120" yWindow="-120" windowWidth="21840" windowHeight="13140" tabRatio="687" xr2:uid="{00000000-000D-0000-FFFF-FFFF00000000}"/>
  </bookViews>
  <sheets>
    <sheet name="GERAL" sheetId="2" r:id="rId1"/>
    <sheet name="RES MMA" sheetId="10" r:id="rId2"/>
    <sheet name="RES ICMBIO" sheetId="14" r:id="rId3"/>
    <sheet name="IDEFLORBIO" sheetId="16" r:id="rId4"/>
    <sheet name="SEDAM" sheetId="17" r:id="rId5"/>
    <sheet name="SEMA AC" sheetId="18" r:id="rId6"/>
    <sheet name="SEMA AM" sheetId="19" r:id="rId7"/>
    <sheet name="SFB" sheetId="20" r:id="rId8"/>
  </sheets>
  <definedNames>
    <definedName name="_xlnm._FilterDatabase" localSheetId="0" hidden="1">GERAL!$B$1:$AG$577</definedName>
  </definedNames>
  <calcPr calcId="19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74" i="2" l="1"/>
  <c r="T274" i="2" s="1"/>
  <c r="AB512" i="2" l="1"/>
  <c r="AB506" i="2"/>
  <c r="AB501" i="2"/>
  <c r="AB497" i="2"/>
  <c r="AB496" i="2"/>
  <c r="AB495" i="2"/>
  <c r="AB493" i="2"/>
  <c r="AB492" i="2"/>
  <c r="AB491" i="2"/>
  <c r="AB489" i="2"/>
  <c r="AB488" i="2"/>
  <c r="AB487" i="2"/>
  <c r="AB486" i="2"/>
  <c r="AB483" i="2"/>
  <c r="AB478" i="2"/>
  <c r="AB477" i="2"/>
  <c r="AB475" i="2"/>
  <c r="AB426" i="2"/>
  <c r="AB425" i="2"/>
  <c r="AB421" i="2"/>
  <c r="AB417" i="2"/>
  <c r="AB414" i="2"/>
  <c r="AB413" i="2"/>
  <c r="AB409" i="2"/>
  <c r="AB404" i="2"/>
  <c r="AB400" i="2"/>
  <c r="AB399" i="2"/>
  <c r="AB395" i="2"/>
  <c r="AB394" i="2"/>
  <c r="AB393" i="2"/>
  <c r="AB389" i="2"/>
  <c r="AB379" i="2"/>
  <c r="AB375" i="2"/>
  <c r="AB374" i="2"/>
  <c r="AB373" i="2"/>
  <c r="AB369" i="2"/>
  <c r="AB364" i="2"/>
  <c r="AB363" i="2"/>
  <c r="AB359" i="2"/>
  <c r="AB358" i="2"/>
  <c r="AB357" i="2"/>
  <c r="AB353" i="2"/>
  <c r="AB352" i="2"/>
  <c r="AB351" i="2"/>
  <c r="AB349" i="2"/>
  <c r="AB348" i="2"/>
  <c r="AB347" i="2"/>
  <c r="AB342" i="2"/>
  <c r="AB340" i="2"/>
  <c r="AB335" i="2"/>
  <c r="AB334" i="2"/>
  <c r="AB333" i="2"/>
  <c r="AB332" i="2"/>
  <c r="AB331" i="2"/>
  <c r="AB329" i="2"/>
  <c r="AB281" i="2"/>
  <c r="AB280" i="2"/>
  <c r="AB279" i="2"/>
  <c r="AB278" i="2"/>
  <c r="AB277" i="2"/>
  <c r="AB274" i="2"/>
  <c r="AB270" i="2"/>
  <c r="AB265" i="2"/>
  <c r="AB264" i="2"/>
  <c r="AB262" i="2"/>
  <c r="AB260" i="2"/>
  <c r="AB259" i="2"/>
  <c r="AB257" i="2"/>
  <c r="AB256" i="2"/>
  <c r="AB253" i="2"/>
  <c r="AB250" i="2"/>
  <c r="AB246" i="2"/>
  <c r="AB242" i="2"/>
  <c r="AB164" i="2"/>
  <c r="AB148" i="2"/>
  <c r="AB143" i="2"/>
  <c r="AB142" i="2"/>
  <c r="AB141" i="2"/>
  <c r="AB140" i="2"/>
  <c r="AB139" i="2"/>
  <c r="AB136" i="2"/>
  <c r="AB135" i="2"/>
  <c r="AB134" i="2"/>
  <c r="AB133" i="2"/>
  <c r="AB132" i="2"/>
  <c r="AB130" i="2"/>
  <c r="AB128" i="2"/>
  <c r="AB127" i="2"/>
  <c r="AB126" i="2"/>
  <c r="AB124" i="2"/>
  <c r="AB123" i="2"/>
  <c r="AB122" i="2"/>
  <c r="AB121" i="2"/>
  <c r="AB119" i="2"/>
  <c r="AB118" i="2"/>
  <c r="AB114" i="2"/>
  <c r="AB110" i="2"/>
  <c r="AB109" i="2"/>
  <c r="AB106" i="2"/>
  <c r="AB102" i="2"/>
  <c r="AB101" i="2"/>
  <c r="AB100" i="2"/>
  <c r="AB99" i="2"/>
  <c r="AB98" i="2"/>
  <c r="AB96" i="2"/>
  <c r="AB95" i="2"/>
  <c r="AB94" i="2"/>
  <c r="AB93" i="2"/>
  <c r="AB92" i="2"/>
  <c r="AB88" i="2"/>
  <c r="AB83" i="2"/>
  <c r="AB81" i="2"/>
  <c r="AB80" i="2"/>
  <c r="AB79" i="2"/>
  <c r="AB78" i="2"/>
  <c r="AB73" i="2"/>
  <c r="AB69" i="2"/>
  <c r="AB68" i="2"/>
  <c r="AB67" i="2"/>
  <c r="AB63" i="2"/>
  <c r="AB60" i="2"/>
  <c r="U512" i="2" l="1"/>
  <c r="U506" i="2"/>
  <c r="U501" i="2"/>
  <c r="U497" i="2"/>
  <c r="U496" i="2"/>
  <c r="U495" i="2"/>
  <c r="U493" i="2"/>
  <c r="U492" i="2"/>
  <c r="U491" i="2"/>
  <c r="U489" i="2"/>
  <c r="U488" i="2"/>
  <c r="U487" i="2"/>
  <c r="U486" i="2"/>
  <c r="U483" i="2"/>
  <c r="U478" i="2"/>
  <c r="U477" i="2"/>
  <c r="U475" i="2"/>
  <c r="U426" i="2"/>
  <c r="U425" i="2"/>
  <c r="U421" i="2"/>
  <c r="U417" i="2"/>
  <c r="U414" i="2"/>
  <c r="U413" i="2"/>
  <c r="U409" i="2"/>
  <c r="U404" i="2"/>
  <c r="U400" i="2"/>
  <c r="U399" i="2"/>
  <c r="U395" i="2"/>
  <c r="U394" i="2"/>
  <c r="U393" i="2"/>
  <c r="U389" i="2"/>
  <c r="U379" i="2"/>
  <c r="U375" i="2"/>
  <c r="U374" i="2"/>
  <c r="U373" i="2"/>
  <c r="U369" i="2"/>
  <c r="U364" i="2"/>
  <c r="U363" i="2"/>
  <c r="U359" i="2"/>
  <c r="U358" i="2"/>
  <c r="U357" i="2"/>
  <c r="U353" i="2"/>
  <c r="U352" i="2"/>
  <c r="U351" i="2"/>
  <c r="U349" i="2"/>
  <c r="U348" i="2"/>
  <c r="U347" i="2"/>
  <c r="U342" i="2"/>
  <c r="U340" i="2"/>
  <c r="U335" i="2"/>
  <c r="U334" i="2"/>
  <c r="U333" i="2"/>
  <c r="U332" i="2"/>
  <c r="U331" i="2"/>
  <c r="U329" i="2"/>
  <c r="U281" i="2"/>
  <c r="U280" i="2"/>
  <c r="U279" i="2"/>
  <c r="U278" i="2"/>
  <c r="U277" i="2"/>
  <c r="U274" i="2"/>
  <c r="U270" i="2"/>
  <c r="U265" i="2"/>
  <c r="U264" i="2"/>
  <c r="U262" i="2"/>
  <c r="U260" i="2"/>
  <c r="U259" i="2"/>
  <c r="U257" i="2"/>
  <c r="U256" i="2"/>
  <c r="U253" i="2"/>
  <c r="U250" i="2"/>
  <c r="U246" i="2"/>
  <c r="U242" i="2"/>
  <c r="U164" i="2"/>
  <c r="U148" i="2"/>
  <c r="U143" i="2"/>
  <c r="U142" i="2"/>
  <c r="U141" i="2"/>
  <c r="U140" i="2"/>
  <c r="U139" i="2"/>
  <c r="U136" i="2"/>
  <c r="U135" i="2"/>
  <c r="U134" i="2"/>
  <c r="U133" i="2"/>
  <c r="U132" i="2"/>
  <c r="U130" i="2"/>
  <c r="U128" i="2"/>
  <c r="U127" i="2"/>
  <c r="U126" i="2"/>
  <c r="U124" i="2"/>
  <c r="U123" i="2"/>
  <c r="U122" i="2"/>
  <c r="U121" i="2"/>
  <c r="U119" i="2"/>
  <c r="U118" i="2"/>
  <c r="U114" i="2"/>
  <c r="U110" i="2"/>
  <c r="U109" i="2"/>
  <c r="U106" i="2"/>
  <c r="U102" i="2"/>
  <c r="U101" i="2"/>
  <c r="U100" i="2"/>
  <c r="U99" i="2"/>
  <c r="U98" i="2"/>
  <c r="U96" i="2"/>
  <c r="U95" i="2"/>
  <c r="U94" i="2"/>
  <c r="U93" i="2"/>
  <c r="U92" i="2"/>
  <c r="U88" i="2"/>
  <c r="U83" i="2"/>
  <c r="U81" i="2"/>
  <c r="U80" i="2"/>
  <c r="U79" i="2"/>
  <c r="U78" i="2"/>
  <c r="U73" i="2"/>
  <c r="U69" i="2"/>
  <c r="U68" i="2"/>
  <c r="U67" i="2"/>
  <c r="U63" i="2"/>
  <c r="U60" i="2"/>
  <c r="T517" i="2" l="1"/>
  <c r="AB517" i="2" s="1"/>
  <c r="T515" i="2"/>
  <c r="AB515" i="2" s="1"/>
  <c r="T514" i="2"/>
  <c r="AB514" i="2" s="1"/>
  <c r="T510" i="2"/>
  <c r="AB510" i="2" s="1"/>
  <c r="T511" i="2"/>
  <c r="AB511" i="2" s="1"/>
  <c r="T509" i="2"/>
  <c r="AB509" i="2" s="1"/>
  <c r="T508" i="2"/>
  <c r="AB508" i="2" s="1"/>
  <c r="U510" i="2" l="1"/>
  <c r="U508" i="2"/>
  <c r="U514" i="2"/>
  <c r="U509" i="2"/>
  <c r="U515" i="2"/>
  <c r="U511" i="2"/>
  <c r="U517" i="2"/>
  <c r="T577" i="2"/>
  <c r="AB577" i="2" s="1"/>
  <c r="T576" i="2"/>
  <c r="AB576" i="2" s="1"/>
  <c r="T575" i="2"/>
  <c r="AB575" i="2" s="1"/>
  <c r="T574" i="2"/>
  <c r="AB574" i="2" s="1"/>
  <c r="T573" i="2"/>
  <c r="AB573" i="2" s="1"/>
  <c r="U576" i="2" l="1"/>
  <c r="U573" i="2"/>
  <c r="U577" i="2"/>
  <c r="U574" i="2"/>
  <c r="U575" i="2"/>
  <c r="T572" i="2"/>
  <c r="T571" i="2" s="1"/>
  <c r="T570" i="2"/>
  <c r="AB570" i="2" s="1"/>
  <c r="T569" i="2"/>
  <c r="AB569" i="2" s="1"/>
  <c r="T568" i="2"/>
  <c r="AB568" i="2" s="1"/>
  <c r="T565" i="2"/>
  <c r="AB565" i="2" s="1"/>
  <c r="T564" i="2"/>
  <c r="AB564" i="2" s="1"/>
  <c r="T563" i="2"/>
  <c r="AB563" i="2" s="1"/>
  <c r="T560" i="2"/>
  <c r="AB560" i="2" s="1"/>
  <c r="T559" i="2"/>
  <c r="AB559" i="2" s="1"/>
  <c r="T558" i="2"/>
  <c r="AB558" i="2" s="1"/>
  <c r="T556" i="2"/>
  <c r="AB556" i="2" s="1"/>
  <c r="T554" i="2"/>
  <c r="AB554" i="2" s="1"/>
  <c r="T551" i="2"/>
  <c r="AB551" i="2" s="1"/>
  <c r="T550" i="2"/>
  <c r="AB550" i="2" s="1"/>
  <c r="T549" i="2"/>
  <c r="AB549" i="2" s="1"/>
  <c r="T548" i="2"/>
  <c r="AB548" i="2" s="1"/>
  <c r="T545" i="2"/>
  <c r="AB545" i="2" s="1"/>
  <c r="T544" i="2"/>
  <c r="AB544" i="2" s="1"/>
  <c r="T543" i="2"/>
  <c r="AB543" i="2" s="1"/>
  <c r="T541" i="2"/>
  <c r="AB541" i="2" s="1"/>
  <c r="T539" i="2"/>
  <c r="AB539" i="2" s="1"/>
  <c r="T536" i="2"/>
  <c r="AB536" i="2" s="1"/>
  <c r="T535" i="2"/>
  <c r="AB535" i="2" s="1"/>
  <c r="T534" i="2"/>
  <c r="AB534" i="2" s="1"/>
  <c r="T530" i="2"/>
  <c r="AB530" i="2" s="1"/>
  <c r="T529" i="2"/>
  <c r="AB529" i="2" s="1"/>
  <c r="T527" i="2"/>
  <c r="AB527" i="2" s="1"/>
  <c r="T526" i="2"/>
  <c r="AB526" i="2" s="1"/>
  <c r="T523" i="2"/>
  <c r="AB523" i="2" s="1"/>
  <c r="T522" i="2"/>
  <c r="AB522" i="2" s="1"/>
  <c r="U522" i="2" l="1"/>
  <c r="U529" i="2"/>
  <c r="U536" i="2"/>
  <c r="U544" i="2"/>
  <c r="U550" i="2"/>
  <c r="U558" i="2"/>
  <c r="U564" i="2"/>
  <c r="U570" i="2"/>
  <c r="U523" i="2"/>
  <c r="U530" i="2"/>
  <c r="U539" i="2"/>
  <c r="U545" i="2"/>
  <c r="U551" i="2"/>
  <c r="U559" i="2"/>
  <c r="U565" i="2"/>
  <c r="U526" i="2"/>
  <c r="U534" i="2"/>
  <c r="U541" i="2"/>
  <c r="U548" i="2"/>
  <c r="U554" i="2"/>
  <c r="U560" i="2"/>
  <c r="U568" i="2"/>
  <c r="U527" i="2"/>
  <c r="U535" i="2"/>
  <c r="U543" i="2"/>
  <c r="U549" i="2"/>
  <c r="U556" i="2"/>
  <c r="U563" i="2"/>
  <c r="U569" i="2"/>
  <c r="T538" i="2"/>
  <c r="T540" i="2"/>
  <c r="T553" i="2"/>
  <c r="T555" i="2"/>
  <c r="T528" i="2"/>
  <c r="T525" i="2"/>
  <c r="T542" i="2"/>
  <c r="T521" i="2"/>
  <c r="T520" i="2" s="1"/>
  <c r="T562" i="2"/>
  <c r="T561" i="2" s="1"/>
  <c r="T533" i="2"/>
  <c r="T532" i="2" s="1"/>
  <c r="T547" i="2"/>
  <c r="T546" i="2" s="1"/>
  <c r="T557" i="2"/>
  <c r="T567" i="2"/>
  <c r="T566" i="2" s="1"/>
  <c r="T552" i="2" l="1"/>
  <c r="T537" i="2"/>
  <c r="T524" i="2"/>
  <c r="T519" i="2" s="1"/>
  <c r="T531" i="2" l="1"/>
  <c r="T518" i="2" s="1"/>
  <c r="T299" i="2"/>
  <c r="AB299" i="2" s="1"/>
  <c r="U299" i="2" l="1"/>
  <c r="T298" i="2"/>
  <c r="T297" i="2" s="1"/>
  <c r="T296" i="2" s="1"/>
  <c r="T516" i="2"/>
  <c r="T513" i="2"/>
  <c r="T507" i="2"/>
  <c r="T505" i="2"/>
  <c r="T500" i="2"/>
  <c r="T499" i="2" s="1"/>
  <c r="T498" i="2" s="1"/>
  <c r="T494" i="2"/>
  <c r="T490" i="2"/>
  <c r="T485" i="2"/>
  <c r="T482" i="2"/>
  <c r="T481" i="2" s="1"/>
  <c r="T476" i="2"/>
  <c r="T474" i="2"/>
  <c r="R473" i="2"/>
  <c r="T473" i="2" s="1"/>
  <c r="AB473" i="2" s="1"/>
  <c r="T472" i="2"/>
  <c r="AB472" i="2" s="1"/>
  <c r="R471" i="2"/>
  <c r="T471" i="2" s="1"/>
  <c r="AB471" i="2" s="1"/>
  <c r="R470" i="2"/>
  <c r="T470" i="2" s="1"/>
  <c r="AB470" i="2" s="1"/>
  <c r="T465" i="2"/>
  <c r="AB465" i="2" s="1"/>
  <c r="T464" i="2"/>
  <c r="AB464" i="2" s="1"/>
  <c r="T461" i="2"/>
  <c r="AB461" i="2" s="1"/>
  <c r="S460" i="2"/>
  <c r="R460" i="2"/>
  <c r="S459" i="2"/>
  <c r="R459" i="2"/>
  <c r="R457" i="2"/>
  <c r="T457" i="2" s="1"/>
  <c r="AB457" i="2" s="1"/>
  <c r="S456" i="2"/>
  <c r="T456" i="2" s="1"/>
  <c r="AB456" i="2" s="1"/>
  <c r="S455" i="2"/>
  <c r="R455" i="2"/>
  <c r="S454" i="2"/>
  <c r="R454" i="2"/>
  <c r="S450" i="2"/>
  <c r="T450" i="2" s="1"/>
  <c r="AB450" i="2" s="1"/>
  <c r="T448" i="2"/>
  <c r="AB448" i="2" s="1"/>
  <c r="T447" i="2"/>
  <c r="AB447" i="2" s="1"/>
  <c r="S446" i="2"/>
  <c r="T446" i="2" s="1"/>
  <c r="AB446" i="2" s="1"/>
  <c r="S444" i="2"/>
  <c r="R444" i="2"/>
  <c r="T443" i="2"/>
  <c r="AB443" i="2" s="1"/>
  <c r="T442" i="2"/>
  <c r="AB442" i="2" s="1"/>
  <c r="T441" i="2"/>
  <c r="AB441" i="2" s="1"/>
  <c r="R440" i="2"/>
  <c r="T440" i="2" s="1"/>
  <c r="AB440" i="2" s="1"/>
  <c r="T438" i="2"/>
  <c r="AB438" i="2" s="1"/>
  <c r="T437" i="2"/>
  <c r="AB437" i="2" s="1"/>
  <c r="T436" i="2"/>
  <c r="AB436" i="2" s="1"/>
  <c r="U436" i="2" l="1"/>
  <c r="U441" i="2"/>
  <c r="U464" i="2"/>
  <c r="U472" i="2"/>
  <c r="U437" i="2"/>
  <c r="U442" i="2"/>
  <c r="U446" i="2"/>
  <c r="U456" i="2"/>
  <c r="U465" i="2"/>
  <c r="U473" i="2"/>
  <c r="U438" i="2"/>
  <c r="U443" i="2"/>
  <c r="U447" i="2"/>
  <c r="U457" i="2"/>
  <c r="U470" i="2"/>
  <c r="U440" i="2"/>
  <c r="U448" i="2"/>
  <c r="U461" i="2"/>
  <c r="U471" i="2"/>
  <c r="U450" i="2"/>
  <c r="T449" i="2"/>
  <c r="T455" i="2"/>
  <c r="AB455" i="2" s="1"/>
  <c r="T459" i="2"/>
  <c r="AB459" i="2" s="1"/>
  <c r="T454" i="2"/>
  <c r="AB454" i="2" s="1"/>
  <c r="T445" i="2"/>
  <c r="T444" i="2"/>
  <c r="AB444" i="2" s="1"/>
  <c r="T460" i="2"/>
  <c r="AB460" i="2" s="1"/>
  <c r="T463" i="2"/>
  <c r="T462" i="2" s="1"/>
  <c r="T435" i="2"/>
  <c r="T469" i="2"/>
  <c r="T468" i="2" s="1"/>
  <c r="T467" i="2" s="1"/>
  <c r="T466" i="2" s="1"/>
  <c r="T504" i="2"/>
  <c r="T503" i="2" s="1"/>
  <c r="T502" i="2" s="1"/>
  <c r="T484" i="2"/>
  <c r="T480" i="2" s="1"/>
  <c r="T479" i="2" s="1"/>
  <c r="U454" i="2" l="1"/>
  <c r="U460" i="2"/>
  <c r="U459" i="2"/>
  <c r="U444" i="2"/>
  <c r="U455" i="2"/>
  <c r="T439" i="2"/>
  <c r="T458" i="2"/>
  <c r="T453" i="2"/>
  <c r="T434" i="2" l="1"/>
  <c r="T433" i="2" s="1"/>
  <c r="T452" i="2"/>
  <c r="T451" i="2" s="1"/>
  <c r="T432" i="2" l="1"/>
  <c r="T431" i="2"/>
  <c r="AB431" i="2" s="1"/>
  <c r="T424" i="2"/>
  <c r="T423" i="2" s="1"/>
  <c r="T422" i="2" s="1"/>
  <c r="T420" i="2"/>
  <c r="T419" i="2" s="1"/>
  <c r="T418" i="2" s="1"/>
  <c r="T416" i="2"/>
  <c r="T415" i="2" s="1"/>
  <c r="T412" i="2"/>
  <c r="T411" i="2" s="1"/>
  <c r="T408" i="2"/>
  <c r="T407" i="2" s="1"/>
  <c r="T406" i="2" s="1"/>
  <c r="T403" i="2"/>
  <c r="T402" i="2" s="1"/>
  <c r="T401" i="2" s="1"/>
  <c r="T398" i="2"/>
  <c r="T397" i="2" s="1"/>
  <c r="T396" i="2" s="1"/>
  <c r="T392" i="2"/>
  <c r="T391" i="2" s="1"/>
  <c r="T390" i="2" s="1"/>
  <c r="T388" i="2"/>
  <c r="T387" i="2" s="1"/>
  <c r="T386" i="2" s="1"/>
  <c r="T384" i="2"/>
  <c r="AB384" i="2" s="1"/>
  <c r="T378" i="2"/>
  <c r="T377" i="2" s="1"/>
  <c r="T376" i="2" s="1"/>
  <c r="T372" i="2"/>
  <c r="T371" i="2" s="1"/>
  <c r="T370" i="2" s="1"/>
  <c r="T368" i="2"/>
  <c r="T367" i="2" s="1"/>
  <c r="T366" i="2" s="1"/>
  <c r="T362" i="2"/>
  <c r="T361" i="2" s="1"/>
  <c r="T360" i="2" s="1"/>
  <c r="T356" i="2"/>
  <c r="T355" i="2" s="1"/>
  <c r="T354" i="2" s="1"/>
  <c r="T350" i="2"/>
  <c r="T346" i="2"/>
  <c r="T341" i="2"/>
  <c r="T339" i="2"/>
  <c r="T327" i="2"/>
  <c r="T326" i="2" s="1"/>
  <c r="T325" i="2" s="1"/>
  <c r="T324" i="2"/>
  <c r="AB324" i="2" s="1"/>
  <c r="T323" i="2"/>
  <c r="AB323" i="2" s="1"/>
  <c r="T322" i="2"/>
  <c r="AB322" i="2" s="1"/>
  <c r="T321" i="2"/>
  <c r="AB321" i="2" s="1"/>
  <c r="T320" i="2"/>
  <c r="AB320" i="2" s="1"/>
  <c r="T318" i="2"/>
  <c r="AB318" i="2" s="1"/>
  <c r="T317" i="2"/>
  <c r="AB317" i="2" s="1"/>
  <c r="T316" i="2"/>
  <c r="AB316" i="2" s="1"/>
  <c r="T315" i="2"/>
  <c r="AB315" i="2" s="1"/>
  <c r="T314" i="2"/>
  <c r="AB314" i="2" s="1"/>
  <c r="T312" i="2"/>
  <c r="AB312" i="2" s="1"/>
  <c r="T308" i="2"/>
  <c r="AB308" i="2" s="1"/>
  <c r="T307" i="2"/>
  <c r="AB307" i="2" s="1"/>
  <c r="T306" i="2"/>
  <c r="AB306" i="2" s="1"/>
  <c r="T304" i="2"/>
  <c r="AB304" i="2" s="1"/>
  <c r="U306" i="2" l="1"/>
  <c r="U314" i="2"/>
  <c r="U318" i="2"/>
  <c r="U323" i="2"/>
  <c r="U384" i="2"/>
  <c r="U307" i="2"/>
  <c r="U315" i="2"/>
  <c r="U320" i="2"/>
  <c r="U324" i="2"/>
  <c r="U308" i="2"/>
  <c r="U316" i="2"/>
  <c r="U321" i="2"/>
  <c r="U431" i="2"/>
  <c r="U304" i="2"/>
  <c r="U312" i="2"/>
  <c r="U317" i="2"/>
  <c r="U322" i="2"/>
  <c r="T430" i="2"/>
  <c r="T429" i="2" s="1"/>
  <c r="T428" i="2" s="1"/>
  <c r="T427" i="2" s="1"/>
  <c r="T303" i="2"/>
  <c r="T311" i="2"/>
  <c r="T383" i="2"/>
  <c r="T382" i="2" s="1"/>
  <c r="T381" i="2" s="1"/>
  <c r="T380" i="2" s="1"/>
  <c r="T405" i="2"/>
  <c r="T345" i="2"/>
  <c r="T344" i="2" s="1"/>
  <c r="T343" i="2" s="1"/>
  <c r="T365" i="2"/>
  <c r="T305" i="2"/>
  <c r="T313" i="2"/>
  <c r="T319" i="2"/>
  <c r="T338" i="2"/>
  <c r="T337" i="2" s="1"/>
  <c r="T336" i="2" s="1"/>
  <c r="T385" i="2"/>
  <c r="T302" i="2" l="1"/>
  <c r="T301" i="2" s="1"/>
  <c r="T310" i="2"/>
  <c r="T309" i="2" s="1"/>
  <c r="T295" i="2"/>
  <c r="AB295" i="2" s="1"/>
  <c r="T291" i="2"/>
  <c r="AB291" i="2" s="1"/>
  <c r="T290" i="2"/>
  <c r="AB290" i="2" s="1"/>
  <c r="S286" i="2"/>
  <c r="T286" i="2" s="1"/>
  <c r="AB286" i="2" s="1"/>
  <c r="U291" i="2" l="1"/>
  <c r="U295" i="2"/>
  <c r="U286" i="2"/>
  <c r="U290" i="2"/>
  <c r="T294" i="2"/>
  <c r="T293" i="2" s="1"/>
  <c r="T292" i="2" s="1"/>
  <c r="T285" i="2"/>
  <c r="T284" i="2" s="1"/>
  <c r="T283" i="2" s="1"/>
  <c r="T300" i="2"/>
  <c r="T289" i="2"/>
  <c r="T288" i="2" s="1"/>
  <c r="T287" i="2" s="1"/>
  <c r="T282" i="2" l="1"/>
  <c r="T276" i="2"/>
  <c r="T275" i="2" s="1"/>
  <c r="T273" i="2"/>
  <c r="T272" i="2" s="1"/>
  <c r="T269" i="2"/>
  <c r="T268" i="2" s="1"/>
  <c r="T267" i="2" s="1"/>
  <c r="T263" i="2"/>
  <c r="T261" i="2"/>
  <c r="T258" i="2"/>
  <c r="T255" i="2"/>
  <c r="T252" i="2"/>
  <c r="T251" i="2" s="1"/>
  <c r="T249" i="2"/>
  <c r="T248" i="2" s="1"/>
  <c r="T245" i="2"/>
  <c r="T244" i="2" s="1"/>
  <c r="T243" i="2" s="1"/>
  <c r="T241" i="2"/>
  <c r="T240" i="2" s="1"/>
  <c r="T239" i="2" s="1"/>
  <c r="T237" i="2"/>
  <c r="AB237" i="2" s="1"/>
  <c r="T236" i="2"/>
  <c r="AB236" i="2" s="1"/>
  <c r="T233" i="2"/>
  <c r="AB233" i="2" s="1"/>
  <c r="T232" i="2"/>
  <c r="AB232" i="2" s="1"/>
  <c r="T228" i="2"/>
  <c r="AB228" i="2" s="1"/>
  <c r="T225" i="2"/>
  <c r="AB225" i="2" s="1"/>
  <c r="T224" i="2"/>
  <c r="AB224" i="2" s="1"/>
  <c r="T222" i="2"/>
  <c r="AB222" i="2" s="1"/>
  <c r="T221" i="2"/>
  <c r="AB221" i="2" s="1"/>
  <c r="U222" i="2" l="1"/>
  <c r="U232" i="2"/>
  <c r="U224" i="2"/>
  <c r="U233" i="2"/>
  <c r="U225" i="2"/>
  <c r="U236" i="2"/>
  <c r="U221" i="2"/>
  <c r="U228" i="2"/>
  <c r="U237" i="2"/>
  <c r="T227" i="2"/>
  <c r="T226" i="2" s="1"/>
  <c r="T254" i="2"/>
  <c r="T247" i="2" s="1"/>
  <c r="T238" i="2" s="1"/>
  <c r="T223" i="2"/>
  <c r="T271" i="2"/>
  <c r="T266" i="2" s="1"/>
  <c r="T235" i="2"/>
  <c r="T234" i="2" s="1"/>
  <c r="T220" i="2"/>
  <c r="T231" i="2"/>
  <c r="T230" i="2" s="1"/>
  <c r="T216" i="2"/>
  <c r="AB216" i="2" s="1"/>
  <c r="T211" i="2"/>
  <c r="AB211" i="2" s="1"/>
  <c r="T208" i="2"/>
  <c r="AB208" i="2" s="1"/>
  <c r="T205" i="2"/>
  <c r="AB205" i="2" s="1"/>
  <c r="T200" i="2"/>
  <c r="AB200" i="2" s="1"/>
  <c r="R197" i="2"/>
  <c r="T197" i="2" s="1"/>
  <c r="AB197" i="2" s="1"/>
  <c r="T196" i="2"/>
  <c r="AB196" i="2" s="1"/>
  <c r="T195" i="2"/>
  <c r="AB195" i="2" s="1"/>
  <c r="T194" i="2"/>
  <c r="AB194" i="2" s="1"/>
  <c r="T193" i="2"/>
  <c r="AB193" i="2" s="1"/>
  <c r="R190" i="2"/>
  <c r="T190" i="2" s="1"/>
  <c r="AB190" i="2" s="1"/>
  <c r="T189" i="2"/>
  <c r="AB189" i="2" s="1"/>
  <c r="T188" i="2"/>
  <c r="AB188" i="2" s="1"/>
  <c r="T187" i="2"/>
  <c r="AB187" i="2" s="1"/>
  <c r="T186" i="2"/>
  <c r="AB186" i="2" s="1"/>
  <c r="T184" i="2"/>
  <c r="AB184" i="2" s="1"/>
  <c r="T183" i="2"/>
  <c r="AB183" i="2" s="1"/>
  <c r="T182" i="2"/>
  <c r="AB182" i="2" s="1"/>
  <c r="R180" i="2"/>
  <c r="T180" i="2" s="1"/>
  <c r="AB180" i="2" s="1"/>
  <c r="T179" i="2"/>
  <c r="AB179" i="2" s="1"/>
  <c r="T178" i="2"/>
  <c r="AB178" i="2" s="1"/>
  <c r="T177" i="2"/>
  <c r="AB177" i="2" s="1"/>
  <c r="T176" i="2"/>
  <c r="AB176" i="2" s="1"/>
  <c r="T174" i="2"/>
  <c r="AB174" i="2" s="1"/>
  <c r="R173" i="2"/>
  <c r="T173" i="2" s="1"/>
  <c r="AB173" i="2" s="1"/>
  <c r="T172" i="2"/>
  <c r="AB172" i="2" s="1"/>
  <c r="T171" i="2"/>
  <c r="AB171" i="2" s="1"/>
  <c r="T170" i="2"/>
  <c r="AB170" i="2" s="1"/>
  <c r="T165" i="2"/>
  <c r="AB165" i="2" s="1"/>
  <c r="T162" i="2"/>
  <c r="AB162" i="2" s="1"/>
  <c r="T161" i="2"/>
  <c r="AB161" i="2" s="1"/>
  <c r="T160" i="2"/>
  <c r="AB160" i="2" s="1"/>
  <c r="T159" i="2"/>
  <c r="AB159" i="2" s="1"/>
  <c r="T154" i="2"/>
  <c r="AB154" i="2" s="1"/>
  <c r="T152" i="2"/>
  <c r="AB152" i="2" s="1"/>
  <c r="T147" i="2"/>
  <c r="T146" i="2" s="1"/>
  <c r="T145" i="2" s="1"/>
  <c r="U152" i="2" l="1"/>
  <c r="U161" i="2"/>
  <c r="U171" i="2"/>
  <c r="U176" i="2"/>
  <c r="U180" i="2"/>
  <c r="U186" i="2"/>
  <c r="U190" i="2"/>
  <c r="U196" i="2"/>
  <c r="U208" i="2"/>
  <c r="U154" i="2"/>
  <c r="U162" i="2"/>
  <c r="U172" i="2"/>
  <c r="U177" i="2"/>
  <c r="U182" i="2"/>
  <c r="U187" i="2"/>
  <c r="U193" i="2"/>
  <c r="U197" i="2"/>
  <c r="U211" i="2"/>
  <c r="U159" i="2"/>
  <c r="U165" i="2"/>
  <c r="U173" i="2"/>
  <c r="U178" i="2"/>
  <c r="U183" i="2"/>
  <c r="U188" i="2"/>
  <c r="U194" i="2"/>
  <c r="U200" i="2"/>
  <c r="U216" i="2"/>
  <c r="U160" i="2"/>
  <c r="U170" i="2"/>
  <c r="U174" i="2"/>
  <c r="U179" i="2"/>
  <c r="U184" i="2"/>
  <c r="U189" i="2"/>
  <c r="U195" i="2"/>
  <c r="U205" i="2"/>
  <c r="T163" i="2"/>
  <c r="T199" i="2"/>
  <c r="T198" i="2" s="1"/>
  <c r="T215" i="2"/>
  <c r="T214" i="2" s="1"/>
  <c r="T213" i="2" s="1"/>
  <c r="T212" i="2" s="1"/>
  <c r="T204" i="2"/>
  <c r="T203" i="2" s="1"/>
  <c r="T151" i="2"/>
  <c r="T153" i="2"/>
  <c r="T210" i="2"/>
  <c r="T209" i="2" s="1"/>
  <c r="T219" i="2"/>
  <c r="T218" i="2" s="1"/>
  <c r="T158" i="2"/>
  <c r="T192" i="2"/>
  <c r="T191" i="2" s="1"/>
  <c r="T185" i="2"/>
  <c r="T229" i="2"/>
  <c r="T181" i="2"/>
  <c r="T175" i="2"/>
  <c r="T169" i="2"/>
  <c r="T157" i="2" l="1"/>
  <c r="T156" i="2" s="1"/>
  <c r="T155" i="2" s="1"/>
  <c r="T150" i="2"/>
  <c r="T149" i="2" s="1"/>
  <c r="T144" i="2" s="1"/>
  <c r="T201" i="2"/>
  <c r="T202" i="2"/>
  <c r="T217" i="2"/>
  <c r="T168" i="2"/>
  <c r="T167" i="2" s="1"/>
  <c r="T166" i="2" s="1"/>
  <c r="T138" i="2"/>
  <c r="T137" i="2" s="1"/>
  <c r="T131" i="2"/>
  <c r="T129" i="2"/>
  <c r="T125" i="2"/>
  <c r="T120" i="2"/>
  <c r="T117" i="2"/>
  <c r="T113" i="2"/>
  <c r="T112" i="2" s="1"/>
  <c r="T111" i="2" s="1"/>
  <c r="T108" i="2"/>
  <c r="T107" i="2" s="1"/>
  <c r="T105" i="2"/>
  <c r="T104" i="2" s="1"/>
  <c r="T97" i="2"/>
  <c r="T91" i="2"/>
  <c r="T87" i="2"/>
  <c r="T86" i="2" s="1"/>
  <c r="T85" i="2" s="1"/>
  <c r="T82" i="2"/>
  <c r="T77" i="2"/>
  <c r="T72" i="2"/>
  <c r="T71" i="2" s="1"/>
  <c r="T70" i="2" s="1"/>
  <c r="T66" i="2"/>
  <c r="T65" i="2" s="1"/>
  <c r="T64" i="2" s="1"/>
  <c r="T62" i="2"/>
  <c r="T61" i="2" s="1"/>
  <c r="T59" i="2"/>
  <c r="T58" i="2" s="1"/>
  <c r="T55" i="2"/>
  <c r="AB55" i="2" s="1"/>
  <c r="T51" i="2"/>
  <c r="AB51" i="2" s="1"/>
  <c r="T50" i="2"/>
  <c r="AB50" i="2" s="1"/>
  <c r="T47" i="2"/>
  <c r="AB47" i="2" s="1"/>
  <c r="T46" i="2"/>
  <c r="AB46" i="2" s="1"/>
  <c r="T45" i="2"/>
  <c r="AB45" i="2" s="1"/>
  <c r="T44" i="2"/>
  <c r="AB44" i="2" s="1"/>
  <c r="T43" i="2"/>
  <c r="AB43" i="2" s="1"/>
  <c r="T41" i="2"/>
  <c r="AB41" i="2" s="1"/>
  <c r="T40" i="2"/>
  <c r="AB40" i="2" s="1"/>
  <c r="T39" i="2"/>
  <c r="AB39" i="2" s="1"/>
  <c r="T38" i="2"/>
  <c r="AB38" i="2" s="1"/>
  <c r="T37" i="2"/>
  <c r="AB37" i="2" s="1"/>
  <c r="T35" i="2"/>
  <c r="AB35" i="2" s="1"/>
  <c r="T34" i="2"/>
  <c r="AB34" i="2" s="1"/>
  <c r="T33" i="2"/>
  <c r="AB33" i="2" s="1"/>
  <c r="T32" i="2"/>
  <c r="AB32" i="2" s="1"/>
  <c r="T30" i="2"/>
  <c r="AB30" i="2" s="1"/>
  <c r="T29" i="2"/>
  <c r="AB29" i="2" s="1"/>
  <c r="T28" i="2"/>
  <c r="AB28" i="2" s="1"/>
  <c r="T27" i="2"/>
  <c r="AB27" i="2" s="1"/>
  <c r="T26" i="2"/>
  <c r="AB26" i="2" s="1"/>
  <c r="T23" i="2"/>
  <c r="AB23" i="2" s="1"/>
  <c r="T20" i="2"/>
  <c r="AB20" i="2" s="1"/>
  <c r="T19" i="2"/>
  <c r="AB19" i="2" s="1"/>
  <c r="T18" i="2"/>
  <c r="AB18" i="2" s="1"/>
  <c r="T17" i="2"/>
  <c r="AB17" i="2" s="1"/>
  <c r="T16" i="2"/>
  <c r="AB16" i="2" s="1"/>
  <c r="T13" i="2"/>
  <c r="AB13" i="2" s="1"/>
  <c r="T12" i="2"/>
  <c r="AB12" i="2" s="1"/>
  <c r="T11" i="2"/>
  <c r="AB11" i="2" s="1"/>
  <c r="T10" i="2"/>
  <c r="AB10" i="2" s="1"/>
  <c r="T9" i="2"/>
  <c r="AB9" i="2" s="1"/>
  <c r="T6" i="2"/>
  <c r="AB6" i="2" s="1"/>
  <c r="U10" i="2" l="1"/>
  <c r="U16" i="2"/>
  <c r="U20" i="2"/>
  <c r="U28" i="2"/>
  <c r="U33" i="2"/>
  <c r="U38" i="2"/>
  <c r="U43" i="2"/>
  <c r="U47" i="2"/>
  <c r="U11" i="2"/>
  <c r="U17" i="2"/>
  <c r="U23" i="2"/>
  <c r="U29" i="2"/>
  <c r="U34" i="2"/>
  <c r="U39" i="2"/>
  <c r="U44" i="2"/>
  <c r="U50" i="2"/>
  <c r="U6" i="2"/>
  <c r="U12" i="2"/>
  <c r="U18" i="2"/>
  <c r="U26" i="2"/>
  <c r="U30" i="2"/>
  <c r="U35" i="2"/>
  <c r="U40" i="2"/>
  <c r="U45" i="2"/>
  <c r="U51" i="2"/>
  <c r="U9" i="2"/>
  <c r="U13" i="2"/>
  <c r="U19" i="2"/>
  <c r="U27" i="2"/>
  <c r="U32" i="2"/>
  <c r="U37" i="2"/>
  <c r="U41" i="2"/>
  <c r="U46" i="2"/>
  <c r="U55" i="2"/>
  <c r="T22" i="2"/>
  <c r="T21" i="2" s="1"/>
  <c r="T54" i="2"/>
  <c r="T53" i="2" s="1"/>
  <c r="T52" i="2" s="1"/>
  <c r="T5" i="2"/>
  <c r="T4" i="2" s="1"/>
  <c r="T76" i="2"/>
  <c r="T75" i="2" s="1"/>
  <c r="T74" i="2" s="1"/>
  <c r="T25" i="2"/>
  <c r="T8" i="2"/>
  <c r="T7" i="2" s="1"/>
  <c r="T49" i="2"/>
  <c r="T48" i="2" s="1"/>
  <c r="T36" i="2"/>
  <c r="T57" i="2"/>
  <c r="T56" i="2" s="1"/>
  <c r="T116" i="2"/>
  <c r="T115" i="2" s="1"/>
  <c r="T15" i="2"/>
  <c r="T14" i="2" s="1"/>
  <c r="T42" i="2"/>
  <c r="T90" i="2"/>
  <c r="T89" i="2" s="1"/>
  <c r="T103" i="2"/>
  <c r="T31" i="2"/>
  <c r="T24" i="2" l="1"/>
  <c r="T3" i="2" s="1"/>
  <c r="T2" i="2" s="1"/>
  <c r="T8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RCM</author>
  </authors>
  <commentList>
    <comment ref="G469" authorId="0" shapeId="0" xr:uid="{00000000-0006-0000-0000-000001000000}">
      <text>
        <r>
          <rPr>
            <b/>
            <sz val="9"/>
            <color indexed="81"/>
            <rFont val="Segoe UI"/>
            <family val="2"/>
          </rPr>
          <t>RCM:</t>
        </r>
        <r>
          <rPr>
            <sz val="9"/>
            <color indexed="81"/>
            <rFont val="Segoe UI"/>
            <family val="2"/>
          </rPr>
          <t xml:space="preserve">
Reuniões Prévias (04 reuniões, 02 rodadas - Canopus (30), Central (30), Xadá (20), Assentamento (20).</t>
        </r>
      </text>
    </comment>
  </commentList>
</comments>
</file>

<file path=xl/sharedStrings.xml><?xml version="1.0" encoding="utf-8"?>
<sst xmlns="http://schemas.openxmlformats.org/spreadsheetml/2006/main" count="5792" uniqueCount="1251">
  <si>
    <t>UF</t>
  </si>
  <si>
    <t>ORGAO</t>
  </si>
  <si>
    <t>COMPONENTE</t>
  </si>
  <si>
    <t>NIVEL</t>
  </si>
  <si>
    <t>CODIGO</t>
  </si>
  <si>
    <t>DESCRIÇAO</t>
  </si>
  <si>
    <t>META do 
RESULTADO (DESCRIÇÃO)</t>
  </si>
  <si>
    <t>META do 
RESULTADO (VALOR)</t>
  </si>
  <si>
    <t>META do 
RESULTADO (UNIDADE)</t>
  </si>
  <si>
    <t>ENTREGA da 
ATIVIDADE (DESCRIÇÃO)</t>
  </si>
  <si>
    <t>ENTREGA da 
ATIVIDADE (VALOR)</t>
  </si>
  <si>
    <t>ENTREGA da 
ATIVIDADE (UNIDADE)</t>
  </si>
  <si>
    <t>LOCAL OU
LOCALIDADE</t>
  </si>
  <si>
    <t>ELEMENTO DA DESPESA</t>
  </si>
  <si>
    <t>CATEGORIA DA 
DESPESA</t>
  </si>
  <si>
    <t>QUANTIDADE 
(UND)</t>
  </si>
  <si>
    <t>VALOR  R$
(UNIT)</t>
  </si>
  <si>
    <t>TOTAL
 R$</t>
  </si>
  <si>
    <t>INICIO DA ATIVIDADE 
(d/m)</t>
  </si>
  <si>
    <t>ANO
INICIO</t>
  </si>
  <si>
    <t>FIM DA ATIVIDADE 
(d/m)</t>
  </si>
  <si>
    <t>ANO
FIM</t>
  </si>
  <si>
    <t>METODO DE AQUSICAO BM</t>
  </si>
  <si>
    <t>CATEGORIA DE CONTRATAÇAO BM</t>
  </si>
  <si>
    <t>COMENTARIO</t>
  </si>
  <si>
    <t>OBS</t>
  </si>
  <si>
    <t>AC</t>
  </si>
  <si>
    <t>II</t>
  </si>
  <si>
    <t>ESTRATÉGIA</t>
  </si>
  <si>
    <t>Apoiar a implementação de ações para recuperação de vegetação nativa</t>
  </si>
  <si>
    <t>RESULTADO</t>
  </si>
  <si>
    <t>1.1</t>
  </si>
  <si>
    <t>Produção de mudas para a recuperação de áreas degradadas fomentado</t>
  </si>
  <si>
    <t>650 mil mudas por ano</t>
  </si>
  <si>
    <t>muda</t>
  </si>
  <si>
    <t>Atividade</t>
  </si>
  <si>
    <t>1.1.3</t>
  </si>
  <si>
    <t>Reformar a infraestrutura física do Viveiro da Floresta</t>
  </si>
  <si>
    <t>viveiro reformado e estruturado para produção anual de 650 mil mudas, e doação de 335.000 delas para propriedades rurais que aderirem a recomposição</t>
  </si>
  <si>
    <t>viveiro</t>
  </si>
  <si>
    <t>Tarefa</t>
  </si>
  <si>
    <t>1.1.3.1</t>
  </si>
  <si>
    <t>Reformar 01 galpão de produção e armazenamento de insumos e, se possível, reformar a cerca de do entorno do viveiro</t>
  </si>
  <si>
    <t>Insumo</t>
  </si>
  <si>
    <t>1.1.3.1.1</t>
  </si>
  <si>
    <t>contatação de pj para reforma do galpão de trabalho, casas de vegetação, de sombra e de aclimatação e escritório administrativo</t>
  </si>
  <si>
    <t>consultoria</t>
  </si>
  <si>
    <t>PJ</t>
  </si>
  <si>
    <t>2018</t>
  </si>
  <si>
    <t>2019</t>
  </si>
  <si>
    <t>1.1.4</t>
  </si>
  <si>
    <t>Realizar curso de boas práticas em coleta de sementes  florestais nativas para associados do viveiro da APA Igarapé São Francisco e Floresta do  Gregório e compras de KITs de coleta</t>
  </si>
  <si>
    <t>20 matrizes mapeadas e 20 comunitários capacidados para a coleta</t>
  </si>
  <si>
    <t>curso</t>
  </si>
  <si>
    <t>1.1.4.2</t>
  </si>
  <si>
    <t>Prospecção, Curso de boas práticas e Mapeamento de matrizes para colheita de sementes da Floresta do Gregório</t>
  </si>
  <si>
    <t>Mapeamento e realização de cursos de boas práticas de coleta e definição da área de estudo; 20 famílias selecionadas para o curso de boas práticas de sementes</t>
  </si>
  <si>
    <t>familia</t>
  </si>
  <si>
    <t>Floresta Gregorio</t>
  </si>
  <si>
    <t>1.1.4.2.1</t>
  </si>
  <si>
    <t>diaria</t>
  </si>
  <si>
    <t>1.1.4.2.2</t>
  </si>
  <si>
    <t>alimentacao</t>
  </si>
  <si>
    <t>1.1.4.2.3</t>
  </si>
  <si>
    <t>combustivel</t>
  </si>
  <si>
    <t>1.1.4.2.4</t>
  </si>
  <si>
    <t>Materiais consumo para oficinas (Floresta Gregório) 3 Kits de coleta Kits para escalada, caixa para transporte de mudas, terra vegetal, podão, bandejas, inseticidas e nutrientes</t>
  </si>
  <si>
    <t>kit</t>
  </si>
  <si>
    <t>material de consumo</t>
  </si>
  <si>
    <t>1.1.4.2.5</t>
  </si>
  <si>
    <t>Material de consumo para oficinas APA São Francisco (3 Kits de coleta Kits para escalada, caixa para transporte de mudas, terra vegetal, podão, bandejas, inseticidas e nutrientes)</t>
  </si>
  <si>
    <t xml:space="preserve"> APA do São Francisco, Gregorio</t>
  </si>
  <si>
    <t>1.1.5</t>
  </si>
  <si>
    <t xml:space="preserve">Apoiar a implementação de viveiro comunitário na APA Igarapé São Francisco  e Floresta do Gregório </t>
  </si>
  <si>
    <t>1.1.5.1</t>
  </si>
  <si>
    <t>Implantação de viveiro comunitário de mudas florestais nativas na APA do São Francisco</t>
  </si>
  <si>
    <t>1.1.5.1.1</t>
  </si>
  <si>
    <t>1.1.5.1.2</t>
  </si>
  <si>
    <t>1.1.5.1.3</t>
  </si>
  <si>
    <t>1.1.5.1.4</t>
  </si>
  <si>
    <t>material de expediente</t>
  </si>
  <si>
    <t>1.1.5.1.5</t>
  </si>
  <si>
    <t>1.1.6</t>
  </si>
  <si>
    <t>Adquirir insumos necessários para realização dos laudo de Controle de qualidade de sementes e mudas florestais nativas</t>
  </si>
  <si>
    <t>1.1.6.1</t>
  </si>
  <si>
    <t>Aquisição de insumos e reagentes laboratoriais para análises da qualidade de sementes florestais</t>
  </si>
  <si>
    <t>1.1.6.1.1</t>
  </si>
  <si>
    <t>Insumos e reagentes para análise da viabilidade de sementes florestais</t>
  </si>
  <si>
    <t>verificar a possibilidade de dividir a compra</t>
  </si>
  <si>
    <t>1.1.7</t>
  </si>
  <si>
    <t xml:space="preserve">Melhorar a infraestrutura do laboratório de tecnologia de sementes florestais nativas </t>
  </si>
  <si>
    <t>1.1.7.1</t>
  </si>
  <si>
    <t>Adiquirir equipamentos para estruturação do laboratório de Sementes para emissão de laudos de qualidade de sementes</t>
  </si>
  <si>
    <t>1.1.7.1.1</t>
  </si>
  <si>
    <t xml:space="preserve">capela de fluxo laminar </t>
  </si>
  <si>
    <t>1.1.7.1.2</t>
  </si>
  <si>
    <t>camaras de germinação tipo B.O.D.</t>
  </si>
  <si>
    <t>1.1.7.1.3</t>
  </si>
  <si>
    <t>desumidificador</t>
  </si>
  <si>
    <t>1.1.7.1.4</t>
  </si>
  <si>
    <t>luximetro digital</t>
  </si>
  <si>
    <t>1.1.7.1.5</t>
  </si>
  <si>
    <t>GPS</t>
  </si>
  <si>
    <t>1.1.7.2</t>
  </si>
  <si>
    <t>1.1.7.2.2</t>
  </si>
  <si>
    <t>1.1.7.2.3</t>
  </si>
  <si>
    <t>nobreak</t>
  </si>
  <si>
    <t>1.1.7.2.4</t>
  </si>
  <si>
    <t>vidraria para laboratório</t>
  </si>
  <si>
    <t xml:space="preserve">phmetro microprocessado de bancada
</t>
  </si>
  <si>
    <t>1.1.7.3</t>
  </si>
  <si>
    <t>1.1.7.3.1</t>
  </si>
  <si>
    <t>Balança Digital Móvel com Rodas 200 kg</t>
  </si>
  <si>
    <t>1.1.7.3.2</t>
  </si>
  <si>
    <t>Estufa de Esterilização e Secagem 150 L</t>
  </si>
  <si>
    <t>1.1.7.3.3</t>
  </si>
  <si>
    <t>Termômetro para estufa</t>
  </si>
  <si>
    <t>1.1.7.3.4</t>
  </si>
  <si>
    <t>Termo-higrômetro digital de temperatura e umidade máxima e mínima</t>
  </si>
  <si>
    <t>1.1.7.3.5</t>
  </si>
  <si>
    <t>Paquímetro digital 200 mm</t>
  </si>
  <si>
    <t>1.1.7.4</t>
  </si>
  <si>
    <t>1.1.7.4.1</t>
  </si>
  <si>
    <t>Timer digital</t>
  </si>
  <si>
    <t>1.1.7.4.2</t>
  </si>
  <si>
    <t>Datalogger</t>
  </si>
  <si>
    <t>1.1.7.4.3</t>
  </si>
  <si>
    <t>Ampliação da área de armazenamento de sementes</t>
  </si>
  <si>
    <t>1.1.7.4.4</t>
  </si>
  <si>
    <t>Arcondicionado Split 10.000 BTUs</t>
  </si>
  <si>
    <t>1.1.7.4.5</t>
  </si>
  <si>
    <t>Arcondicionado Split 25.000 BTUs</t>
  </si>
  <si>
    <t>1.1.8</t>
  </si>
  <si>
    <t xml:space="preserve">Acreditação do laboratório de sementes  pelo MAPA </t>
  </si>
  <si>
    <t>Laboratório acreditado com certificado</t>
  </si>
  <si>
    <t>certificado</t>
  </si>
  <si>
    <t>1.1.8.1</t>
  </si>
  <si>
    <t>Contratação de consultoria especializada para ACREDITAÇÃO DO LABORATÓRIO DE SEMENTES DA FUNTAC</t>
  </si>
  <si>
    <t>1.1.8.1.1</t>
  </si>
  <si>
    <t>1.1.8.1.2</t>
  </si>
  <si>
    <t>Contratação de consultoria para implantação da NBR ISO/IEC 17025</t>
  </si>
  <si>
    <t>1.2</t>
  </si>
  <si>
    <t>Projetos de recuperação de áreas degradadas para produtores que aderirem ao PRA localizados no entorno da RESEX Chico Mendes e dentro das APAs de Rio Branco em implementação</t>
  </si>
  <si>
    <t>60 propriedades com PRADAS implementados - 120 produtores rurais capacitados em conservação do solo e recuperação de APP</t>
  </si>
  <si>
    <t>1.2.1</t>
  </si>
  <si>
    <t>Elaborar e implementar PRADAs e SAFs para os produtores que aderirem ao PRA</t>
  </si>
  <si>
    <t>195 hectares recuperados</t>
  </si>
  <si>
    <t>hectare</t>
  </si>
  <si>
    <t>1.2.1.1</t>
  </si>
  <si>
    <t xml:space="preserve">Contratar PJ para implementar projeto recuperaçao </t>
  </si>
  <si>
    <t>20 propriedades com prada mplementados</t>
  </si>
  <si>
    <t>propriedade</t>
  </si>
  <si>
    <t>entorno da Resex Chico Mendes</t>
  </si>
  <si>
    <t>1.2.1.1.1</t>
  </si>
  <si>
    <t>Consolidar a gestão das UC apoiadas não apoiadas pelo ARPA</t>
  </si>
  <si>
    <t>14.1</t>
  </si>
  <si>
    <t>Elaborar e aprovar plano de manejo  para as  APA Lago do Amapá, Igarapé São Francisco</t>
  </si>
  <si>
    <t>plano de manejo  das  APA Lago do Amapá, Igarapé São Francisco elabordos e publicados</t>
  </si>
  <si>
    <t>plano de manejo</t>
  </si>
  <si>
    <t>14.1.1</t>
  </si>
  <si>
    <t>Contratação de consultoria especializada para a elaboração do plano de manejo da APA Igarapé São Francisco</t>
  </si>
  <si>
    <t>plano de manejo da APA Igarapé São Francisco</t>
  </si>
  <si>
    <t>APA Igarapé São Francisco</t>
  </si>
  <si>
    <t>14.1.1.1</t>
  </si>
  <si>
    <t>14.1.1.1.1</t>
  </si>
  <si>
    <t>14.1.2</t>
  </si>
  <si>
    <t>Contratação de consultoria especializada para revisão do plano de manejo da APA Lago do Amapá + estudos complementares (sedimentológico do rio acre - anuencia, autorização e licenciamento de extração de areia + uso do aquifero)</t>
  </si>
  <si>
    <t>revisão do plano de manejo da APA Lago do Amapá + estudos complementares</t>
  </si>
  <si>
    <t>APA Lago do Amapá</t>
  </si>
  <si>
    <t>14.1.2.1</t>
  </si>
  <si>
    <t>14.1.2.1.1</t>
  </si>
  <si>
    <t>14.2</t>
  </si>
  <si>
    <t>Instância de controle social das UCs participando ativamente na construção e implementação da gestão</t>
  </si>
  <si>
    <t>4 reuniões de conselho</t>
  </si>
  <si>
    <t>14.2.1</t>
  </si>
  <si>
    <t xml:space="preserve">Realização de encontros anuais entre conselhos gestores das UC para discutir a elaboração/revisão dos planos de manejo </t>
  </si>
  <si>
    <t xml:space="preserve">Encontros anuais entre conselhos gestores das UC para discutir a elaboração/revisão dos planos de manejo </t>
  </si>
  <si>
    <t>encontro</t>
  </si>
  <si>
    <t>Rio Branco</t>
  </si>
  <si>
    <t>14.2.1.1</t>
  </si>
  <si>
    <t>viabilizar serviço de logistica para a realizaçao do evento</t>
  </si>
  <si>
    <t>14.2.1.1.1</t>
  </si>
  <si>
    <t>14.2.1.1.2</t>
  </si>
  <si>
    <t>contrataçao de empresa para fornecimento de refeicao</t>
  </si>
  <si>
    <t>14.2.1.1.3</t>
  </si>
  <si>
    <t>contratação de pessoa fisica para mobilizaçao e relatoria das reuniões</t>
  </si>
  <si>
    <t>14.4</t>
  </si>
  <si>
    <t xml:space="preserve">Ações de uso público pautado no turismo de base comunitária em desenvolvimento  </t>
  </si>
  <si>
    <t>01 centro de recepção ao turista construído</t>
  </si>
  <si>
    <t>14.4.4</t>
  </si>
  <si>
    <t>capacitar comunidade da ARIE e entorno para desenvolvimento de trabalhos como guias turísticos nas  linhas: serviços e em técnica para observação de aves</t>
  </si>
  <si>
    <t>20 moradores do entorno da Ucs capacitados</t>
  </si>
  <si>
    <t>Mâncio Lima/AC</t>
  </si>
  <si>
    <t>14.4.4.1</t>
  </si>
  <si>
    <t>Contratação de consultoria especializada para capacitar</t>
  </si>
  <si>
    <t>14.4.4.1.1</t>
  </si>
  <si>
    <t>Contratar consultoria especializada para capacitação</t>
  </si>
  <si>
    <t>IV</t>
  </si>
  <si>
    <t>Promover a gestão integrada das UC</t>
  </si>
  <si>
    <t>15.1</t>
  </si>
  <si>
    <t xml:space="preserve">Promover o avanço na consolidação  do Sistema do Acre e o acompanhamento das ações voltadas à cooperação técnica interinstitucional previstas pelos ACT </t>
  </si>
  <si>
    <t xml:space="preserve">1 (um) acordo de cooperação implantado </t>
  </si>
  <si>
    <t>15.1.1</t>
  </si>
  <si>
    <t xml:space="preserve">Realizar  01 encontro de Gestores de APs do Acre </t>
  </si>
  <si>
    <t xml:space="preserve"> Promover encontro de Gestores de APs do Acre para promover o monitoramento da cooperação mútua na implantação de programas e projetos socioambientais e florestais, em especial para a cooperação na gestão das Unidades de conservação e a consolidação do Sistema Estadual de Áreas Naturais Protegidas – SEANP no Estado do Acre nos três níveis de governo.</t>
  </si>
  <si>
    <t>Cruzeiro do Sul</t>
  </si>
  <si>
    <t>15.1.1.1</t>
  </si>
  <si>
    <t>viabilizar serviços de logística para o evento</t>
  </si>
  <si>
    <t>15.1.1.1.1</t>
  </si>
  <si>
    <t>diaria (3,5 diarias 35 pessoas)</t>
  </si>
  <si>
    <t>15.1.1.1.2</t>
  </si>
  <si>
    <t>15.1.1.1.3</t>
  </si>
  <si>
    <t>passagem aerea</t>
  </si>
  <si>
    <t>15.1.1.1.4</t>
  </si>
  <si>
    <t>adiantamento de despesa</t>
  </si>
  <si>
    <t>15.1.1.2</t>
  </si>
  <si>
    <t>contratar serviços de mobilização e relatoria do evento</t>
  </si>
  <si>
    <t>15.1.1.2.1</t>
  </si>
  <si>
    <t>contratar servico de moderaçao para mobilização e relatoria</t>
  </si>
  <si>
    <t>Elaborar  e implementar o Programa da Sociobiodiversidade no âmbito do Sistema Estadual de Incentivo à Serviços Ambientais   (Lei n 2308 de 2010)</t>
  </si>
  <si>
    <t>16.1</t>
  </si>
  <si>
    <t>Inventário da biodiversidade (inventário florístico e faunístico,  com  indicativos de bioindicadores) e levantamento socioeconômico e etnológico da Floresta Estadual do Rio Gregório realizados</t>
  </si>
  <si>
    <t xml:space="preserve">Até 2019 ter  01 Inventário da biodiversidade  da Florestas Estadual do Rio Gregório publicado </t>
  </si>
  <si>
    <t>O Complexo de Florestas foi a primeira proposta apresentada - valeria a pena repensar se retomamos ou não a possibilidade de mantê-la</t>
  </si>
  <si>
    <t>A descrição da meta do resultado deverá ser reformulada, visto que as demais atividades relacionadas ao inventário foram deslocadas para o próximo POA, portanto não poderemos nos comprometer com a meta de ter o inventário publicado até 2019.</t>
  </si>
  <si>
    <t>16.1.3</t>
  </si>
  <si>
    <t>Melhoria da infraestrutura dos laboratórios da FUNTAC</t>
  </si>
  <si>
    <t>16.1.3.1</t>
  </si>
  <si>
    <t>Reforma do Laboratório de Fauna e Flora da FUNTAC</t>
  </si>
  <si>
    <t>16.1.3.1.1</t>
  </si>
  <si>
    <t>Contratação de serviço especializado para realizar a reforma do Laboratório</t>
  </si>
  <si>
    <t>serviço tecnico</t>
  </si>
  <si>
    <t>16.2</t>
  </si>
  <si>
    <t>Estudos de valoração de ativos da sociobiodiversidade desenvolvidos</t>
  </si>
  <si>
    <t>Até 2019 ter 01 Portfólio elaborado com os principais produtos da sociobidiversidade da FERG</t>
  </si>
  <si>
    <t>16.2.1</t>
  </si>
  <si>
    <t xml:space="preserve">Realizar a valoração dos produtos da sociobiodiversidade e seu  potencial de mercado </t>
  </si>
  <si>
    <t>1 Protfólio publicado</t>
  </si>
  <si>
    <t>Rio Branco e outros municípios do Acre</t>
  </si>
  <si>
    <t>16.2.1.1</t>
  </si>
  <si>
    <t>Contratar consultoria de valoração de produtos associados à sociobiodiversidade</t>
  </si>
  <si>
    <t>16.2.1.1.1</t>
  </si>
  <si>
    <t>contratar consultor  para realizar o estudo</t>
  </si>
  <si>
    <t>16.2.1.1.2</t>
  </si>
  <si>
    <t>16.2.1.1.3</t>
  </si>
  <si>
    <t>16.2.1.1.4</t>
  </si>
  <si>
    <t>16.2.1.1.5</t>
  </si>
  <si>
    <t>comunicação (divulgação via internet)</t>
  </si>
  <si>
    <t>16.2.1.2</t>
  </si>
  <si>
    <t>Contratar consultoria para prospectar potenciais mercados de produtos da sociobiodiversidade</t>
  </si>
  <si>
    <t>16.2.1.2.1</t>
  </si>
  <si>
    <t>16.2.1.2.2</t>
  </si>
  <si>
    <t>16.2.1.2.3</t>
  </si>
  <si>
    <t>16.2.1.2.4</t>
  </si>
  <si>
    <t>16.2.1.2.5</t>
  </si>
  <si>
    <t>16.4</t>
  </si>
  <si>
    <t xml:space="preserve">Processo de Formação e Consultas Públicas para validação do Programa da Sociobiodiversidade </t>
  </si>
  <si>
    <t>Até 2019 ter 01 Documento Base do Programa de Conservação da Sociobiodiversidade do SISA validado pelos diversos setores da sociedade do Acre</t>
  </si>
  <si>
    <t>16.4.1</t>
  </si>
  <si>
    <t>Capacitação de técnicos e gestores em  valoração de serviços ambientais</t>
  </si>
  <si>
    <t>Técnicos e gestores capacitados para aprimoramento da implementação do SISA e seus programas</t>
  </si>
  <si>
    <t>técnicos</t>
  </si>
  <si>
    <t>16.4.1.1</t>
  </si>
  <si>
    <t>Contratar consultoria para mobilização, facilitação, relatoria  para capacitação</t>
  </si>
  <si>
    <t>16.4.1.1.1</t>
  </si>
  <si>
    <t>16.4.2</t>
  </si>
  <si>
    <t>Realizar 5 oficinas para consulta pública nas  Regionais Político-administrativas do Estado do Acre e 1 consulta integradora (total 6 oficinas)</t>
  </si>
  <si>
    <t>oficina</t>
  </si>
  <si>
    <t xml:space="preserve">Regionais do Estado (*Cruzeiro do Sul, Tarauacá, Brasileia, Sena Madureira e Rio Branco) </t>
  </si>
  <si>
    <t>*As oficinas serão realizadas nas 5 regionais dos municípios sedes, que recepcionarão representantes dos demais municípios.</t>
  </si>
  <si>
    <t>16.4.2.1</t>
  </si>
  <si>
    <t>Contratar consultoria para mobilização, facilitação, relatoria  e logística de 6 oficinas</t>
  </si>
  <si>
    <t>16.4.2.1.1</t>
  </si>
  <si>
    <t>16.4.2.1.2</t>
  </si>
  <si>
    <t>diaria (2t, 2G, 1 Motoristas, 3dias, 6 oficinas)</t>
  </si>
  <si>
    <t>16.5</t>
  </si>
  <si>
    <t xml:space="preserve">Programa aprovado </t>
  </si>
  <si>
    <t xml:space="preserve">Publicação em DOE da Lei do Programa de Conservação da Sociobiodiversidade do Acre, elaborada a partir do Documento base validado nas consultas públicas. </t>
  </si>
  <si>
    <t>instrumento</t>
  </si>
  <si>
    <t>16.5.1</t>
  </si>
  <si>
    <t>Contratação de consultoria especializada para elaborar minuta de lei</t>
  </si>
  <si>
    <t>1 minuta de lei elaborada</t>
  </si>
  <si>
    <t>16.5.1.1</t>
  </si>
  <si>
    <t>contratação de consultoria especializada pessoa física para elaborar minuta da lei</t>
  </si>
  <si>
    <t>16.5.1.1.1</t>
  </si>
  <si>
    <t>contratar consultoria  para elaborar minuta da lei</t>
  </si>
  <si>
    <t>16.8</t>
  </si>
  <si>
    <t>Certificação de produtos da sociobiodiversidade</t>
  </si>
  <si>
    <t>250 pessoas capacitadas aplicando as boas praticas de colheita, extração e produção de insumos florestais</t>
  </si>
  <si>
    <t>16.8.1</t>
  </si>
  <si>
    <t xml:space="preserve"> Politica de inovoção tecnologica estabelecida</t>
  </si>
  <si>
    <t>instrumento legal</t>
  </si>
  <si>
    <t>16.8.1.1</t>
  </si>
  <si>
    <t>Comunicação, difusao e informação acerca da politica de inovação tecnologica através de midias e participação em eventos</t>
  </si>
  <si>
    <t>16.8.1.1.1</t>
  </si>
  <si>
    <t>Consultoria para Arte grafica e Serv. De impressão para Produção de 04 Cartilhascom Pagamento de ISBN. Cartilha Proteção de Conhecimentos tradicionais</t>
  </si>
  <si>
    <t>juntar com a 1.8.1.1.2</t>
  </si>
  <si>
    <t>16.8.1.1.2</t>
  </si>
  <si>
    <t>Contratação de Serviço de arte e impressao de folders informativos sobre as oficinas</t>
  </si>
  <si>
    <t>16.8.1.2</t>
  </si>
  <si>
    <t>Realizar Visitas Técnicas de intercambio e participação em eventos tecnicos  para  captação de recursos e capacitação de equipe da FUNTAC</t>
  </si>
  <si>
    <t>Manaus, Rio de Janeiro, Brasilia,  Paraná.</t>
  </si>
  <si>
    <t>16.8.1.2.1</t>
  </si>
  <si>
    <t>Contratação de consultoria para elaboração do Plano de Inovação Tecnologica do Estado do Acre</t>
  </si>
  <si>
    <t>16.8.1.2.2</t>
  </si>
  <si>
    <t>16.8.1.2.3</t>
  </si>
  <si>
    <t>16.8.1.2.4</t>
  </si>
  <si>
    <t>16.8.1.3</t>
  </si>
  <si>
    <t>Aquisição de equipamentos</t>
  </si>
  <si>
    <t>16.8.1.3.1</t>
  </si>
  <si>
    <t>notebook</t>
  </si>
  <si>
    <t>16.8.1.3.2</t>
  </si>
  <si>
    <t>16.8.1.3.3</t>
  </si>
  <si>
    <t>camera fotografica</t>
  </si>
  <si>
    <t>16.8.1.4</t>
  </si>
  <si>
    <t>16.8.1.4.1</t>
  </si>
  <si>
    <t>Contratação de consultoria para desenvolver site</t>
  </si>
  <si>
    <t>16.8.1.5</t>
  </si>
  <si>
    <t>Realização de  eventos para discutir  a  politica de inovação tecnológica no Acre e Proteção de conhecimentos tradicionais</t>
  </si>
  <si>
    <t xml:space="preserve">Em Rio Branco - Acre  e em Cruzeiro do Sul </t>
  </si>
  <si>
    <t>16.8.1.5.1</t>
  </si>
  <si>
    <t>Contratação de consultoria  para desenvolver arranjo institucional da politica de inovação tecnológica no Acre</t>
  </si>
  <si>
    <t>16.8.1.5.2</t>
  </si>
  <si>
    <t>Contratação de empresa de logistica para fornecer serviços de coffe break</t>
  </si>
  <si>
    <t>16.8.1.5.3</t>
  </si>
  <si>
    <t>16.8.1.5.4</t>
  </si>
  <si>
    <t>16.8.1.5.5</t>
  </si>
  <si>
    <t>16.8.2</t>
  </si>
  <si>
    <t>Capacitações de boas praticas de coleta e beneficiamento (FUNTAC).Realizar 09 oficinas sobre proteção dos conhecimentos tradicionais e reparticao de beneficios para comunidades</t>
  </si>
  <si>
    <t xml:space="preserve">Cruzeiro do Sul,Mancio Lima, Rodrigues Alves , Tarauacá , Feijó. </t>
  </si>
  <si>
    <t>16.8.2.1</t>
  </si>
  <si>
    <t>segundo poa (3 oficinas de 6 previstas)</t>
  </si>
  <si>
    <t>16.8.2.1.1</t>
  </si>
  <si>
    <t>16.8.2.1.2</t>
  </si>
  <si>
    <t>16.8.2.1.3</t>
  </si>
  <si>
    <t>16.8.2.1.4</t>
  </si>
  <si>
    <t>16.8.2.1.5</t>
  </si>
  <si>
    <t>AM</t>
  </si>
  <si>
    <t>Apoiar a implementação de ações para recuperação de vegetação nativa em UC de uso sustentável</t>
  </si>
  <si>
    <t>Lacunas da cadeia de recuperação florestal identificadas, como por exemplo, fornecedores de sementes e mudas cadastrados, e ATER</t>
  </si>
  <si>
    <t xml:space="preserve"> Até 2018, levantamento de fornecedores de sementes e mudas elaborado</t>
  </si>
  <si>
    <t>1.1.1</t>
  </si>
  <si>
    <t>Realizar  diagnóstico para  identificação de fornecedores de sementes e mudas  visando  o fomento da Cadeia da Restauração Florestal</t>
  </si>
  <si>
    <t>Até 2019, Diagnóstico de identificação de fornecedores de sementes e mudas realizado</t>
  </si>
  <si>
    <t>Elaborar mapa temático e chave contendo a lista de fornecedores de sementes e mudas  visando  o fomento da Cadeia da Restauração Florestal</t>
  </si>
  <si>
    <t>mapa tematico e lista de fornecedores</t>
  </si>
  <si>
    <t>Todo o estado podendo priorizar municípios estratégicos para outras ações do projeto</t>
  </si>
  <si>
    <t>PRIORIDADE</t>
  </si>
  <si>
    <t>1.1.1.1</t>
  </si>
  <si>
    <t>1.1.1.1.1</t>
  </si>
  <si>
    <t>Contratação de consultoria para realizar o diagnóstico e mapemaneto dos fornecedores de sementes e mudas do Estado</t>
  </si>
  <si>
    <t>PJ/PF</t>
  </si>
  <si>
    <t>Prinicpais lacunas preenchidas, como por exempo, laboratórios de sementes construídos, viveiros de mudas estabelecidos Modelo de ATER definido e contratação realizada</t>
  </si>
  <si>
    <t xml:space="preserve">1) Até 2019, realizadas 03 capacitacões para técnicos e produtodores em elaboração de PRA e propostas de compensação
2) Até 2020, 03 viveiros establecidos - Boca do Acre, Humaitá, Manicoré
</t>
  </si>
  <si>
    <t>1.2.3</t>
  </si>
  <si>
    <t>Construção  e implantação de viveiros comunitários, incluindo insumos e assistência técnica e estrutura para armazenar sementes.</t>
  </si>
  <si>
    <t>Até 2020, um viveiro construído e estruturado</t>
  </si>
  <si>
    <t>Está previsto no projeto a implantação de 3 viveiros mas para este POA será previsto a implantação somente de 1.</t>
  </si>
  <si>
    <t>1.2.3.1</t>
  </si>
  <si>
    <t>Construir e implantar um viveiro comunitário no município de Humaitá</t>
  </si>
  <si>
    <t>Humaitá</t>
  </si>
  <si>
    <t>juntar projeto tecnico + construção + sistema de irrigação numa única contração PJ. Foi feito</t>
  </si>
  <si>
    <t>1.2.3.1.1</t>
  </si>
  <si>
    <t>Contratação de empresa epecializada para construção de um viveiro contemplando a elaboração do projeto técnico, a construção da obra e o sistema de irrigação</t>
  </si>
  <si>
    <t>Até 2019, um viveiro desenhado para construção do viveiro</t>
  </si>
  <si>
    <t>1.2.3.2</t>
  </si>
  <si>
    <t>Estruturação do viveiro</t>
  </si>
  <si>
    <t>1.2.3.2.1</t>
  </si>
  <si>
    <t>Aquisição de materiais e equipamentos (substrato, adubo, sementes, tubete...)</t>
  </si>
  <si>
    <t>Até 2020, um viveiro construído</t>
  </si>
  <si>
    <t>Apoiar a estruturação das cadeias de produtos não madeireiros</t>
  </si>
  <si>
    <t>3.3</t>
  </si>
  <si>
    <t>Planos de negócios elaborados e planos de manejo produtivos realizados</t>
  </si>
  <si>
    <t>(1) Até 2019, 06 planos de negócios elaborados; (2) Até 2023, seis planos de manejo de produtos implementados</t>
  </si>
  <si>
    <t>3.3.1</t>
  </si>
  <si>
    <t>Elaborar Planos de Negócio para a execução dos projetos de manejo de produtos não madeireiros (extração, beneficiamento, armazenamento e comercialização de  fitocosméticos e fitofarmacos)</t>
  </si>
  <si>
    <t>Elaborar 6 Planos de Negócios  para extração, beneficiamento, armazenamento e comercialização de  fitocosméticos e fitofarmaco</t>
  </si>
  <si>
    <t>plano de negocio</t>
  </si>
  <si>
    <t>Mosaico do Apuí, Floresta Canutama, Floresta Tapauá e Floresta de Maués, RDS Amanã, RDS Piagaçu, Resex Canutama, Resex Rio Gregório, RDS Rio Amapá; RDS do Juma e RDS Rio Madeira.</t>
  </si>
  <si>
    <t>3.3.1.1</t>
  </si>
  <si>
    <t>Elaboração de planos de negócios por produto e elaboração e/ou revisão de séries técnicas</t>
  </si>
  <si>
    <t>3.3.1.1.1</t>
  </si>
  <si>
    <t>Consultoria PJ para elaboração de Plano de Negócio e elaboração/revisão de séries técnicas</t>
  </si>
  <si>
    <t>3.3.1.1.2</t>
  </si>
  <si>
    <t>3.3.1.1.3</t>
  </si>
  <si>
    <t>3.3.1.1.4</t>
  </si>
  <si>
    <t>3.3.1.2</t>
  </si>
  <si>
    <t>Diagramação e impressão das cartilha Serie tecnica</t>
  </si>
  <si>
    <t>3.3.1.2.1</t>
  </si>
  <si>
    <t>Contratação de consultoria PJ para diagramação das 6 series</t>
  </si>
  <si>
    <t>3.3.1.2.2</t>
  </si>
  <si>
    <t>Impressão das séries técnicas</t>
  </si>
  <si>
    <t>Implementar acordos de pesca</t>
  </si>
  <si>
    <t>5.1</t>
  </si>
  <si>
    <t>Diagnóstico e mapeamento das áreas para os acordos de pesca</t>
  </si>
  <si>
    <t>Até 2019 criar 5 acordos de pesca</t>
  </si>
  <si>
    <t>acordo de pesca</t>
  </si>
  <si>
    <t>5.1.1</t>
  </si>
  <si>
    <t>Levantamento de informações e sensibilização para elaborar os acordos</t>
  </si>
  <si>
    <t>Relatório com áreas e comunidades mapeadas identificando os fatores motivadores</t>
  </si>
  <si>
    <t>Acordo de pesca</t>
  </si>
  <si>
    <t xml:space="preserve">Mosaico do Apuí, Floresta Canutama, RESEX Canutama, RDS do Rio Amapá </t>
  </si>
  <si>
    <t>5.1.1.1</t>
  </si>
  <si>
    <t>Realizar reuniões preliminares para criação dos acordos e sensibilização</t>
  </si>
  <si>
    <t>5.1.1.1.1</t>
  </si>
  <si>
    <t>5.1.1.1.2</t>
  </si>
  <si>
    <t>5.1.1.1.3</t>
  </si>
  <si>
    <t>5.1.1.1.4</t>
  </si>
  <si>
    <t>5.1.1.1.5</t>
  </si>
  <si>
    <t>5.1.1.2</t>
  </si>
  <si>
    <t>Realizar reuniões comunitárias</t>
  </si>
  <si>
    <t>5.1.1.2.1</t>
  </si>
  <si>
    <t>5.1.1.2.2</t>
  </si>
  <si>
    <t>5.1.1.2.3</t>
  </si>
  <si>
    <t>5.1.1.2.4</t>
  </si>
  <si>
    <t>5.1.1.2.5</t>
  </si>
  <si>
    <t>5.1.1.3</t>
  </si>
  <si>
    <t>5.1.1.3.1</t>
  </si>
  <si>
    <t>5.1.1.3.2</t>
  </si>
  <si>
    <t>5.1.1.3.3</t>
  </si>
  <si>
    <t>5.1.1.4</t>
  </si>
  <si>
    <t>Realizar reuniões inter-comunitarias</t>
  </si>
  <si>
    <t>5.1.1.4.1</t>
  </si>
  <si>
    <t>5.1.1.4.2</t>
  </si>
  <si>
    <t>5.1.1.4.3</t>
  </si>
  <si>
    <t>5.1.1.4.4</t>
  </si>
  <si>
    <t>5.1.1.4.5</t>
  </si>
  <si>
    <t>5.1.2</t>
  </si>
  <si>
    <t>Aprovação do acordo</t>
  </si>
  <si>
    <t>5.1.2.1</t>
  </si>
  <si>
    <t>Realizar assembleia</t>
  </si>
  <si>
    <t>5.1.2.1.1</t>
  </si>
  <si>
    <t>5.1.2.1.2</t>
  </si>
  <si>
    <t>5.1.2.1.3</t>
  </si>
  <si>
    <t>5.1.2.1.4</t>
  </si>
  <si>
    <t>5.1.2.1.5</t>
  </si>
  <si>
    <t>5.1.3</t>
  </si>
  <si>
    <t>Produção e elaboração de atlas dos acordos de pesca</t>
  </si>
  <si>
    <t>5.1.3.1</t>
  </si>
  <si>
    <t>Imprimir atlas dos acordos de pesca</t>
  </si>
  <si>
    <t>5.1.3.1.1</t>
  </si>
  <si>
    <t>Contratação PJ para diagramar e imprimir o atlas dos acordos de pesca</t>
  </si>
  <si>
    <t>III</t>
  </si>
  <si>
    <t>Apoiar a ampliação e fortalecimento das concessões florestais</t>
  </si>
  <si>
    <t>8.3</t>
  </si>
  <si>
    <t>Inventário florestal realizado</t>
  </si>
  <si>
    <t>Inventário florestal amostral da área de 120,593,97 ha, realizado na Floresta de Maues</t>
  </si>
  <si>
    <t>8.3.1</t>
  </si>
  <si>
    <t>Realização do Inventário florestal amostral da área de 120,593,97 ha, visando a implementação da concessão Florestal</t>
  </si>
  <si>
    <t>Inventário florestal elaborado visando a implementação da concessão da Floresta Estadual de Maués</t>
  </si>
  <si>
    <t>inventario florestal</t>
  </si>
  <si>
    <t>Floresta de Maués</t>
  </si>
  <si>
    <t>8.3.1.1</t>
  </si>
  <si>
    <t>Contrataçao de consultoria para realização do  Inventário florestal amostral da área de 120,593,97 ha, visando a implementação da concessão Florestal</t>
  </si>
  <si>
    <t>8.3.1.1.1</t>
  </si>
  <si>
    <t>8.4.2</t>
  </si>
  <si>
    <t>Realizar contratação de Pessoa Jurídica especializada para realizar a caracterização do meo físico e a avaliação dos impactos antrópicos na área destinada a concessão florestal</t>
  </si>
  <si>
    <t>1 estudo de caracterização do meio físico e avaliação dos impactos antrópicos da área destinada a concessão florestal realizada</t>
  </si>
  <si>
    <t>Floresta Estadual de Maués</t>
  </si>
  <si>
    <t>8.4.2.1</t>
  </si>
  <si>
    <t>Contratar Pessoa Jurídica especializada para realizar a caracterização do meo físico e a avaliação dos impactos antrópicos na área destinada a concessão florestal.</t>
  </si>
  <si>
    <t>8.4.2.1.1</t>
  </si>
  <si>
    <t xml:space="preserve">Contratar consultoria para realização do estudo físico e antropico </t>
  </si>
  <si>
    <t>8.4.3</t>
  </si>
  <si>
    <t>Realização de  Diagnóstico de infraestrutura e logística de escoamento da madeira para determinação da precificação (preço mínimo) da madeira em pé.</t>
  </si>
  <si>
    <t>Diagnóstico de infraestrutura e logística e precificação da madeira em pé realizados</t>
  </si>
  <si>
    <t>8.4.3.1</t>
  </si>
  <si>
    <t>Contratar de Pessoa Jurídica especializada para apoiar a SEMA na realização Diagnóstico de infraestrutura e logística de escoamento da madeira para determinação da precificação (preço mínimo) da madeira em pé.</t>
  </si>
  <si>
    <t>8.4.3.1.1</t>
  </si>
  <si>
    <t>Contratação de PJ para realizar diagnostico</t>
  </si>
  <si>
    <t>Apoiar os estados na impletamentação do CAR, PRADA e PRA (Lei 12.651/2012)</t>
  </si>
  <si>
    <t>9.4</t>
  </si>
  <si>
    <t>Cadastros ambientais analisados</t>
  </si>
  <si>
    <t>Ter 13.000 CAR analisados até 2.021 na região de abrangência do projeto</t>
  </si>
  <si>
    <t>9.4.1</t>
  </si>
  <si>
    <t>Realizar a análise de 13.000 CAR na área de abrangência do projeto</t>
  </si>
  <si>
    <t>Promover a análise de 13.000 CAR  em áreas prioritárias</t>
  </si>
  <si>
    <t>CAR analisado</t>
  </si>
  <si>
    <t>Área prioritária: 7 municípios da região Sul (Apuí, Novo Aripuanã, Boca do Acre, Lábrea, Humaitá, Manicoré, Canutama), sul do município de Maués e a região de influência da BR-319</t>
  </si>
  <si>
    <t>9.4.1.1</t>
  </si>
  <si>
    <t>Realizar a análise de 13.000 CAR</t>
  </si>
  <si>
    <t>9.4.1.1.1</t>
  </si>
  <si>
    <t>RO</t>
  </si>
  <si>
    <t>SEDAM</t>
  </si>
  <si>
    <t xml:space="preserve">Implantação de Viveiros Comunitários de Espécies Nativas para a restauração (UC e PRA) localizado na RESEX  Rio Preto Jacundá </t>
  </si>
  <si>
    <t>mudas produzidas</t>
  </si>
  <si>
    <t xml:space="preserve"> RESEX  Rio Preto Jacundá </t>
  </si>
  <si>
    <t>Contratação de empresa para a construção do viveiro de mudas</t>
  </si>
  <si>
    <t xml:space="preserve">Contratação de empresa PJ para a construção do viveiro de mudas </t>
  </si>
  <si>
    <t>1.2.1.1.2</t>
  </si>
  <si>
    <t xml:space="preserve">Contratação de empresa PJ para a produção de 100 mil mudas </t>
  </si>
  <si>
    <t>1.2.1.2</t>
  </si>
  <si>
    <t xml:space="preserve">Identificar matrizes de coleta de sementes para abastecer o viveiro </t>
  </si>
  <si>
    <t>1.2.1.2.1</t>
  </si>
  <si>
    <t>R$ 39.648,00 proveniente da atavidade 1.7.1 tarefa 3 (1.620.000,00)</t>
  </si>
  <si>
    <t>1.2.1.2.2</t>
  </si>
  <si>
    <t>R$ 2.600,00 proveniente da atavidade 1.7.1 tarefa 3 (1.620.000,00)</t>
  </si>
  <si>
    <t>1.2.2</t>
  </si>
  <si>
    <t>Capacitação dos extrativistas para garantir a manutenção e funcionamento do viveiro de mudas</t>
  </si>
  <si>
    <t>extrativistas capacitados</t>
  </si>
  <si>
    <t>extrativista</t>
  </si>
  <si>
    <t>1.2.2.1</t>
  </si>
  <si>
    <t xml:space="preserve">Realizar curso para capacitar  extrativistas </t>
  </si>
  <si>
    <t>1.2.2.1.1</t>
  </si>
  <si>
    <t xml:space="preserve">Contratação de empresa PJ para ministrar curso para capacitar extrativista na manutenção, funcionamento do viveiro e produção de mudas </t>
  </si>
  <si>
    <t>R$ 100.000,00 da atividade 1.2.1 tarefa 1.2.1.2 (250.000,00)</t>
  </si>
  <si>
    <t>1.7</t>
  </si>
  <si>
    <t>Áreas com vegetação nativa recuperadas</t>
  </si>
  <si>
    <t>área recuperada nas RESEX do Muncipio de Machadinho d'oeste e na RESEX Rio Preto Jacundá</t>
  </si>
  <si>
    <t>1.7.1</t>
  </si>
  <si>
    <t xml:space="preserve">Monitoramento e acompanhamento de 2100 ha de área em pastagens, para garantir a recuperação por regeneração natural, por isolamento, no interior da RESEX Rio Preto Jacundá                                      </t>
  </si>
  <si>
    <t>hectares com recuperação por meio da regeneração natural na RESEX Rio Preto Jacundá</t>
  </si>
  <si>
    <t>RESEX Rio Preto Jacundá</t>
  </si>
  <si>
    <t>1.7.1.1</t>
  </si>
  <si>
    <t>Monitoramento e fiscalização nas descritas como prioritárias</t>
  </si>
  <si>
    <t>1.7.1.1.1</t>
  </si>
  <si>
    <t>1.7.1.1.2</t>
  </si>
  <si>
    <t>1.7.2</t>
  </si>
  <si>
    <t>Monitoramento e acompanhamento de 400 ha de área em pastagens, para garantir a recuperação por regeneração natural, no interior das demais RESEX de Machadinho</t>
  </si>
  <si>
    <t>hectares com recuperação por meio da regeneração natural nas RESEX de Machadinho D'oeste</t>
  </si>
  <si>
    <t>RESEX de Machadinho</t>
  </si>
  <si>
    <t>1.7.2.1</t>
  </si>
  <si>
    <t>1.7.2.1.1</t>
  </si>
  <si>
    <t>1.7.2.1.2</t>
  </si>
  <si>
    <t>Apoiar a estruturação das cadeias de Açaí, Copaiba, Cipó titica e Castanha do Brasil</t>
  </si>
  <si>
    <t>2.1</t>
  </si>
  <si>
    <t>Cadeias de valor e comunidades associadas identificadas e sensibilizadas</t>
  </si>
  <si>
    <t xml:space="preserve"> Capacitar extrativistas para manejo das cadeias</t>
  </si>
  <si>
    <t>2.1.1</t>
  </si>
  <si>
    <t>Capacitação da comunidade para boas práticas na coleta de açai, copaiba, cipó titica e castanha do Brasil</t>
  </si>
  <si>
    <t>Comunitários extrativistas capacitados</t>
  </si>
  <si>
    <t>2.1.1.1</t>
  </si>
  <si>
    <t xml:space="preserve">Curso de boas práticas dentro cadeias produtivas </t>
  </si>
  <si>
    <t>2.1.1.1.1</t>
  </si>
  <si>
    <t>Contratação de empresa PJ para ministrar curso de cadeias produtivas</t>
  </si>
  <si>
    <t>2.2</t>
  </si>
  <si>
    <t>Diagnóstico das cadeias de valor realizado</t>
  </si>
  <si>
    <t>Inventário produtivo das cadeias concluído para 5 RESEX</t>
  </si>
  <si>
    <t>2.2.1</t>
  </si>
  <si>
    <t>Inventário Florestal, conforme zoneamento do Plano de manejo da Unidade elaborado</t>
  </si>
  <si>
    <t>inventario</t>
  </si>
  <si>
    <t>2.2.1.1</t>
  </si>
  <si>
    <t>2.2.1.1.1</t>
  </si>
  <si>
    <t>contratar empresa PJ para realizar o inventário das cadéias produtivas nas zonas da unidade permitida pelo Plano de Manejo</t>
  </si>
  <si>
    <t>2.3</t>
  </si>
  <si>
    <t>Plano de Manejo produtivo elaborado para 5 RESEX</t>
  </si>
  <si>
    <t>2.3.1</t>
  </si>
  <si>
    <t xml:space="preserve">Contratar consultoria para realizar 01 estudo de viabiidade das cadeias </t>
  </si>
  <si>
    <t>Estudo de viabilidade econômica das cadeias</t>
  </si>
  <si>
    <t>estudo</t>
  </si>
  <si>
    <t>2.3.1.1</t>
  </si>
  <si>
    <t>Contratar consultoria para realizar os estudos do plano de manejo econômico</t>
  </si>
  <si>
    <t>2.3.1.1.1</t>
  </si>
  <si>
    <t>Contratar consultoria PJ para realizar os estudos do plano de manejo econômico</t>
  </si>
  <si>
    <t>2.3.2</t>
  </si>
  <si>
    <t>Elaborar Plano de Manejo de Exploração das espécies</t>
  </si>
  <si>
    <t>Plano de manejo de exploração das espécies elaborado</t>
  </si>
  <si>
    <t xml:space="preserve">plano de manejo </t>
  </si>
  <si>
    <t>2.3.2.1</t>
  </si>
  <si>
    <t>Contratar consultoria para realizar os estudos do plano de manejo de cadeias produtivas</t>
  </si>
  <si>
    <t>2.3.2.1.1</t>
  </si>
  <si>
    <t>Contratar consultoria PJ para realizar os estudos do plano de manejo de cadeias produtivas</t>
  </si>
  <si>
    <t>2.3.3</t>
  </si>
  <si>
    <t>Definir melhores rotas para a colheita de castanhas em 100 castanhais, de 5 RESEX.</t>
  </si>
  <si>
    <t>Mapa elaborado com as rotas para a colheita de castanhas em 100 castanhais, de 5 RESEX</t>
  </si>
  <si>
    <t>rota de castanha</t>
  </si>
  <si>
    <t>2.3.3.1</t>
  </si>
  <si>
    <t>Identificar as estradas de castanhas já existentes</t>
  </si>
  <si>
    <t>2.3.3.1.1</t>
  </si>
  <si>
    <t>2.3.3.1.2</t>
  </si>
  <si>
    <t>2.3.3.2</t>
  </si>
  <si>
    <t>Georreferenciar os individuos explorados</t>
  </si>
  <si>
    <t>2.3.3.2.1</t>
  </si>
  <si>
    <t>2.3.3.2.2</t>
  </si>
  <si>
    <t>2.3.3.3</t>
  </si>
  <si>
    <t>Elaborar mapas com as estradas já existentes</t>
  </si>
  <si>
    <t xml:space="preserve">Elaborar mapas com as estradas já existentes. </t>
  </si>
  <si>
    <t>2.3.3.3.1</t>
  </si>
  <si>
    <t>contratar empresa PJ para impressão de mapas geográficos</t>
  </si>
  <si>
    <t>2.3.3.4</t>
  </si>
  <si>
    <t xml:space="preserve"> Visita técnica com o extrativista para elaboração de nova rota de exploração, em conjunto com o técnico responsável</t>
  </si>
  <si>
    <t xml:space="preserve"> Visita técnica com o extrativista para elaboração de nova rota de exploração, em conjunto com o técnico responsável.</t>
  </si>
  <si>
    <t>2.3.3.4.1</t>
  </si>
  <si>
    <t>2.3.3.4.2</t>
  </si>
  <si>
    <t>Apoiar os estados na impletamentação do CAR e PRA (Lei 12.651/2012)</t>
  </si>
  <si>
    <t>O valor específico para esses primeiros 18 meses é R$3.643.181,00</t>
  </si>
  <si>
    <t>3.2</t>
  </si>
  <si>
    <t>Cadastros Ambientais Analisados</t>
  </si>
  <si>
    <t>3.2.1</t>
  </si>
  <si>
    <t>Contratrar pessoal para análise do CAR</t>
  </si>
  <si>
    <t>Cadastros analisados e validados</t>
  </si>
  <si>
    <t>3.2.1.1</t>
  </si>
  <si>
    <t>Contratação de Empresa para realização da análise do CAR</t>
  </si>
  <si>
    <t>3.2.1.1.1</t>
  </si>
  <si>
    <t>Contratação de empresa PJ para realização da análise do CAR por 25 meses</t>
  </si>
  <si>
    <t>O valor dessa atividade como está é para o projeto todo (25 meses). A quantia proporcional para os 18 meses do primeiro POA é de R$ 2.025.000,00. Lembrar que a contratação será feita pelo valor total para 25 meses.</t>
  </si>
  <si>
    <t>Valor está diferente do que lançado</t>
  </si>
  <si>
    <t>3.5</t>
  </si>
  <si>
    <t xml:space="preserve">PRAs elaborados </t>
  </si>
  <si>
    <t>PRAs elaborados</t>
  </si>
  <si>
    <t>PRA</t>
  </si>
  <si>
    <t>3.5.1</t>
  </si>
  <si>
    <t>Contratação de Empresa para elaboração do PRA</t>
  </si>
  <si>
    <t>3.5.1.1</t>
  </si>
  <si>
    <t>Contratação de Empresa para elaboração do PRA por 66 meses</t>
  </si>
  <si>
    <t>O valor dessa atividade como está é para o projeto todo (66 meses). A quantia proporcional para os 18 meses do primeiro POA é de R$ 1.538.181,00. Lembrar que a contratação será feita pelo valor total para 66 meses.</t>
  </si>
  <si>
    <t>3.5.1.1.1</t>
  </si>
  <si>
    <t>Contratação de empresa para elaboração do PRA por 66 meses</t>
  </si>
  <si>
    <t>menciona que é proporcional, mas foi lançado o valor total????</t>
  </si>
  <si>
    <t>3.5.2</t>
  </si>
  <si>
    <t>Capacitação para os técnicos da empresa contratada para a elaboração do PRA</t>
  </si>
  <si>
    <t>Tecnicos da empresa contratada capacitados para a elaboração dos PRAs</t>
  </si>
  <si>
    <t>tecnico</t>
  </si>
  <si>
    <t>3.5.2.1</t>
  </si>
  <si>
    <t>3.5.2.1.1</t>
  </si>
  <si>
    <r>
      <t>Pagamento de local para estadia de técnicos e instrutores (all inclusive - 55 pessoas - 2 cursos de 5 dias) (</t>
    </r>
    <r>
      <rPr>
        <b/>
        <sz val="10"/>
        <color rgb="FFFF0000"/>
        <rFont val="Calibri"/>
        <family val="2"/>
        <scheme val="minor"/>
      </rPr>
      <t>contração de serviço de logistica: hospedagem, aluguel de sala e alimentação??????)</t>
    </r>
  </si>
  <si>
    <t>3.5.2.1.2</t>
  </si>
  <si>
    <r>
      <t xml:space="preserve">aluguel de auditorio </t>
    </r>
    <r>
      <rPr>
        <b/>
        <sz val="10"/>
        <color rgb="FFFF0000"/>
        <rFont val="Calibri"/>
        <family val="2"/>
        <scheme val="minor"/>
      </rPr>
      <t>(aluguel de sala)????</t>
    </r>
  </si>
  <si>
    <t>3.5.2.1.3</t>
  </si>
  <si>
    <r>
      <t xml:space="preserve">aluguel de salas didáticas </t>
    </r>
    <r>
      <rPr>
        <b/>
        <sz val="10"/>
        <color rgb="FFFF0000"/>
        <rFont val="Calibri"/>
        <family val="2"/>
        <scheme val="minor"/>
      </rPr>
      <t>(aluguel de sala)????</t>
    </r>
  </si>
  <si>
    <t>3.5.2.1.4</t>
  </si>
  <si>
    <t>Contratação de Instrutor PJ para capacitar os técnicos</t>
  </si>
  <si>
    <t>3.5.2.1.5</t>
  </si>
  <si>
    <t>Serviço de impressão do material didático /técnico</t>
  </si>
  <si>
    <t>SFB</t>
  </si>
  <si>
    <t>10.2</t>
  </si>
  <si>
    <t>Estudos para a concessão realizados: mercado da madeira, infraestrutura e logística</t>
  </si>
  <si>
    <t>FN Humaitá e FN Balata-Tufari; FN do Iquiri</t>
  </si>
  <si>
    <t xml:space="preserve">prioridade maior. 
</t>
  </si>
  <si>
    <t>10.2.1</t>
  </si>
  <si>
    <t>Elaboração de Estudos de Pesquisa de Mercado, Levantamento de Infraestrutura e  Precificação da madeira em pé  para as Flonas de Humaitá-AM, Iquiri-AM, Balata-Tufari e Jatuarana e levantamento socioeconômico para a Flona de Jatuarana-AM</t>
  </si>
  <si>
    <t>4 Flonas com estudos para editais de concessão realizados</t>
  </si>
  <si>
    <t>Flonas de Humaitá-AM, Iquiri-AM, Balata-Tufari-AM e Jatuarana-AM</t>
  </si>
  <si>
    <t>10.2.1.1</t>
  </si>
  <si>
    <t>Contratação de pessoa jurídica para elaboração dos estudos para editais de contratação</t>
  </si>
  <si>
    <t>10.2.1.1.1</t>
  </si>
  <si>
    <t>contrataçao de consultoria</t>
  </si>
  <si>
    <t>10.3</t>
  </si>
  <si>
    <t>Flona de Balata-Tufari e FLONA Iquiri</t>
  </si>
  <si>
    <t>10.3.1</t>
  </si>
  <si>
    <t>Elaboração de Inventário Florestal Amostral para a Flona de Balata-Tufari e para Flona do Iquiri</t>
  </si>
  <si>
    <t>Inventário Florestal Amostral para a Flona de Balata-Tufari e para Flona do Iquiri realizados</t>
  </si>
  <si>
    <t>Flona de Balata-Tufari</t>
  </si>
  <si>
    <t>10.3.1.1</t>
  </si>
  <si>
    <t xml:space="preserve">Contratação de pessoa jurídica para elaboração de inventário florestal </t>
  </si>
  <si>
    <t>10.3.1.1.1</t>
  </si>
  <si>
    <t>10.3.1.1.2</t>
  </si>
  <si>
    <t>Flona Iquiri</t>
  </si>
  <si>
    <t>AMZ</t>
  </si>
  <si>
    <t>10.4</t>
  </si>
  <si>
    <t>Modelo de concessão florestal para florestas públicas degradadas</t>
  </si>
  <si>
    <t>Estruturar modelo de concessão florestal para  florestas públicas degradadas</t>
  </si>
  <si>
    <t>10.4.1</t>
  </si>
  <si>
    <t xml:space="preserve">Contratação de consultoria para desenvolver modelagem para concessão florestal em florestas públicas degradadas </t>
  </si>
  <si>
    <t>Estudo de modelagem de concessão florestal  realizado</t>
  </si>
  <si>
    <t>Amazônia</t>
  </si>
  <si>
    <t>10.4.1.1</t>
  </si>
  <si>
    <t xml:space="preserve">Contratação de pessoa jurídica para modelagem </t>
  </si>
  <si>
    <t>10.4.1.1.1</t>
  </si>
  <si>
    <t>10.8</t>
  </si>
  <si>
    <t>Monitoramento e controle da madeira manejada aprimorada</t>
  </si>
  <si>
    <t>Implantação de um sistema de marcação eletrônica da madeira integrado à rastreabilidade da concessão florestal</t>
  </si>
  <si>
    <t>10.8.1</t>
  </si>
  <si>
    <t>Desenvolver e testar marcação eletrônica com TAG RFID adaptado à rastreabilidade da madeira de concessão florestal</t>
  </si>
  <si>
    <t>Modelo de TAG desenvolvida e testada</t>
  </si>
  <si>
    <t xml:space="preserve">TAG </t>
  </si>
  <si>
    <t>10.8.1.1</t>
  </si>
  <si>
    <t>Contratação de pessoa jurídica para desenvolvimento de TAG RFID</t>
  </si>
  <si>
    <t>ICMBio</t>
  </si>
  <si>
    <t>Consolidar a gestão de UC</t>
  </si>
  <si>
    <t>UC com infraestrutura adequada instalada</t>
  </si>
  <si>
    <t>Até 2018, construída instalação que atenderá tanto à organização comunitária quanto a gestão da RESEX</t>
  </si>
  <si>
    <t>Contratação de projeto executivo para obra e contratação dos materiais e serviços necessários à construção de espaço coletivo para organização social e produtiva da comunidade beneficiária da RESEX Alto Juruá</t>
  </si>
  <si>
    <t>Plano de manejo elaborado até 2020</t>
  </si>
  <si>
    <t>RESEX Alto Juruá</t>
  </si>
  <si>
    <t>Contratar serviços para elaboração dos projetos básico e executivo necessários à construção de espaço coletivo na RESEX Alto Juruá</t>
  </si>
  <si>
    <t>1.1.1.2</t>
  </si>
  <si>
    <t xml:space="preserve">Contratar pessoa jurídica para aquisição de material de construção e realização de todos os serviços necessários à obra. </t>
  </si>
  <si>
    <t>1.1.1.2.1</t>
  </si>
  <si>
    <t>1.1.1.2.2</t>
  </si>
  <si>
    <t>1.1.1.2.3</t>
  </si>
  <si>
    <t>aquisiçao de materiais diversos</t>
  </si>
  <si>
    <t>UC com instrumentos de gestão elaborados e aprovados</t>
  </si>
  <si>
    <t>1.2.5</t>
  </si>
  <si>
    <t>Contratação de serviços para realização de oficinas e elaboração de planejamento específico para a Flona Humaitá</t>
  </si>
  <si>
    <t>Possibilidade 1: Planejamento específico elaborado até ano 2019. Possibilidade 2: Planejamento específico elaborado até o final do ano de 2020</t>
  </si>
  <si>
    <t>planejamento</t>
  </si>
  <si>
    <t>Flona Humaita</t>
  </si>
  <si>
    <t>1.2.5.1</t>
  </si>
  <si>
    <t>1.2.5.1.1</t>
  </si>
  <si>
    <t>1.2.5.2</t>
  </si>
  <si>
    <t xml:space="preserve">Realização de Oficinas </t>
  </si>
  <si>
    <t>1.2.5.2.1</t>
  </si>
  <si>
    <t>1.2.5.2.2</t>
  </si>
  <si>
    <t>1.2.5.2.3</t>
  </si>
  <si>
    <t>1.2.5.2.4</t>
  </si>
  <si>
    <t>1.2.5.2.5</t>
  </si>
  <si>
    <t>hospedagem</t>
  </si>
  <si>
    <t>1.2.5.3</t>
  </si>
  <si>
    <t>1.2.5.3.1</t>
  </si>
  <si>
    <t>1.2.5.3.2</t>
  </si>
  <si>
    <t>1.2.5.3.3</t>
  </si>
  <si>
    <t>1.2.5.3.4</t>
  </si>
  <si>
    <t>1.2.5.3.5</t>
  </si>
  <si>
    <t>pessoa juridica</t>
  </si>
  <si>
    <t>ICMBIO</t>
  </si>
  <si>
    <t>Promover a gestão integrada de UC (NGIs e APMs)</t>
  </si>
  <si>
    <t>Gestores capacitados para atuar em gestão integrada - NGI e APM</t>
  </si>
  <si>
    <t>Curso de capacitação em dois módulos para mobilizar e preparar gestores para os desafios de gestão integrada de UC</t>
  </si>
  <si>
    <t>Até o fim de 2019, 35 servidores capacitados para a gestão integrada de UC</t>
  </si>
  <si>
    <t>Porto Velho</t>
  </si>
  <si>
    <t>A capacitação será digirida para a equipe gestora do NHI Humaitá, bem como para a CR-01 e servidores vinculados à referida coordenação regional. Os custos incluem despesas com descolacamento (diárias e passagens) de servidores e instrutores, custos com alimentação e locação de espaço para a realização do curso. O primeiro módulo do curso deve ser aplicado em 2018, ao passo em que o segundo deverá se dar na segunda metade de 2019, não figurando no primeiro POA. Cada módulo deve custar 100 mil reais.</t>
  </si>
  <si>
    <t>Contratação de consultoria para capacitar servidores</t>
  </si>
  <si>
    <t>2.2.1.2</t>
  </si>
  <si>
    <t>Realizar a Capacitaçãopara mobilizar e preparar gestores para os desafios de gestão integrada de UC</t>
  </si>
  <si>
    <t>O primeiro módulo ocorrerá em set/2018 e o segundo em ago/2019. O valor de R$ 49.265,00 seráduplicado para o próximo módulo.</t>
  </si>
  <si>
    <t>2.2.1.2.1</t>
  </si>
  <si>
    <t>2.2.1.2.2</t>
  </si>
  <si>
    <t>2.2.1.2.3</t>
  </si>
  <si>
    <t>locacao de sala</t>
  </si>
  <si>
    <t>2.2.1.2.4</t>
  </si>
  <si>
    <t>2.2.1.2.5</t>
  </si>
  <si>
    <t>Apoiar o desenvolvimeno de sistemas produtivos sustentáveis: Apoiar a esruturação de cadeias de produtos não-madeireiros</t>
  </si>
  <si>
    <t>5.4</t>
  </si>
  <si>
    <t>Infraestrutura de beneficamento instalada e funcionando</t>
  </si>
  <si>
    <t>5.4.1</t>
  </si>
  <si>
    <t>Contratação de serviços, que deverá utilizar de mão-de-obra local, para construir uma casa de farinha comunitária, bem como poço artesiano, em área destinada ao reassentamento de famílias beneficiárias da Resex Alto Juruá</t>
  </si>
  <si>
    <t>As obras previstas objetivam apoiar a transferência dos moradores do Rio Amônia para uma nova área em virtude da sobreposição com a TI Arara do Rio Amônia, com a construçao de infraestutura necessária ao desenvolvimento de atividades agroflorestais, incluindo a farinha de mandioca, principal produto comercializado na UC.  A despesa inclui o projeto executivo. Até o fim de 2018, casa de farinha construída e o poço artesiano finalizado, trazendo melhores condições de geração de renda e saúde, pelo consumo de água de boa qualidade</t>
  </si>
  <si>
    <t>5.4.1.1</t>
  </si>
  <si>
    <t>Contratação de serviços, que deverá utilizar de mão-de-obra local, para construir uma casa de farinha comunitária</t>
  </si>
  <si>
    <t>5.4.1.1.1</t>
  </si>
  <si>
    <t>Casa de farinha apta para funcionamento</t>
  </si>
  <si>
    <t>5.4.1.2</t>
  </si>
  <si>
    <t>Contratação de serviços para a perfuração e construção de um poço artesiano, incluindo caixa e bomba d'água.</t>
  </si>
  <si>
    <t>5.4.1.2.1</t>
  </si>
  <si>
    <t>Poço artesiano entre com resultados de testes de potabilidade aprovados.</t>
  </si>
  <si>
    <t>Apoiar o desenvolvimento de sistemas produtivos sustentáveis: Apoiar a implantação de áreas com agroflorestas</t>
  </si>
  <si>
    <t>6.1</t>
  </si>
  <si>
    <t>Áreas com aptidão para SAF identificadas</t>
  </si>
  <si>
    <t>6.1.2</t>
  </si>
  <si>
    <t>Realizar, por meio de parcerias com a UFAC e/ou outras instituiçõesparceiras, a identificação de locais propícios à implementação de sistemas agroflorestais na RESEX Chico Mendes, bem como pactuar com a comunidades o projeto de SAF.</t>
  </si>
  <si>
    <t>Em 2019, relatório técnico finalizado com as áreas de SAF identificadas na RESEX Chico Mendes. O relatório em questão deverá, além disso, definir os modelos a serem implementados</t>
  </si>
  <si>
    <t>RESEX Chico Mendes</t>
  </si>
  <si>
    <t>6.1.2.1</t>
  </si>
  <si>
    <t xml:space="preserve">Contratação de consultoria para organização de oficina de discussão técnica com instituições parceiras e moradores da RESEX que já desenvolvem SAF para identificação de áreas com potencialidade  e construção de pré-propostas a serem apresentadas às famílias e comunidades que podem ser envolvvidas </t>
  </si>
  <si>
    <t>6.1.2.1.1</t>
  </si>
  <si>
    <t>6.1.2.1.2</t>
  </si>
  <si>
    <t>6.1.2.1.3</t>
  </si>
  <si>
    <t>6.1.2.2</t>
  </si>
  <si>
    <t>6.1.2.2.1</t>
  </si>
  <si>
    <t>6.1.2.2.2</t>
  </si>
  <si>
    <t>6.1.2.2.3</t>
  </si>
  <si>
    <t>6.3</t>
  </si>
  <si>
    <t>Técnicos e agricultores capacitados em SAF</t>
  </si>
  <si>
    <t>6.3.2</t>
  </si>
  <si>
    <t>Contratação de serviços para a realização de cursos para 50 pessoas visando a capacitação de famílias de duas comunidades da RESEX Chico Mendes para a implementação de sistemas agroflorestais</t>
  </si>
  <si>
    <t>Em 30 meses, realizar capacitação para 50 pessoas. Iniciativa a ser iniciada a partir da segunda metada do ano de 2019</t>
  </si>
  <si>
    <t>6.3.2.1</t>
  </si>
  <si>
    <t>Contratação de serviços de pessoa jurídica para realização de 6 cursos para grupos de 25 pessoas, em média, a serem realizados no interior ou entorno da RESEX Chico Mendes, para capacitação e formação de multipliacadores em SAF, que deverá oferecer todos os insumos necessários.</t>
  </si>
  <si>
    <t>6.3.2.1.1</t>
  </si>
  <si>
    <t>6.3.2.1.2</t>
  </si>
  <si>
    <t>6.3.2.1.3</t>
  </si>
  <si>
    <t>6.5</t>
  </si>
  <si>
    <t>Unidades demonstrativas implementadas</t>
  </si>
  <si>
    <t>6.5.1</t>
  </si>
  <si>
    <t>Aquisição de todos os insumos (incluindo mudas, sementes, combustível etc) necessários, e contratação de serviços para a realização do acompanhamento técnico durante 30 meses, visando a recuperação de 25 hectares na Resex Chico Mendes</t>
  </si>
  <si>
    <t>SAF implementado em áreas que totalizam 25 hectareas da RESEX Chico Mendes</t>
  </si>
  <si>
    <t>6.5.1.1</t>
  </si>
  <si>
    <t>Contratação de consutloria de pessoa jurídica para criação e implementação dos SAFs, incluindo a disponibilização de equipamentos, fornecimento de insumos e assistência técnica por 30 meses</t>
  </si>
  <si>
    <t>6.5.1.1.1</t>
  </si>
  <si>
    <t>6.5.1.1.2</t>
  </si>
  <si>
    <t>7 (7.1)</t>
  </si>
  <si>
    <t>Apoiar a estruturação da cadeia de recursos aquáticos</t>
  </si>
  <si>
    <t>7.2</t>
  </si>
  <si>
    <t>Planos de negócios elaborados</t>
  </si>
  <si>
    <t>Até 2020, planos de negócios elaborados para as Reservas Extrativistas Lago do Cuniã e Ixuti e Médio Purus</t>
  </si>
  <si>
    <t>7.2.1</t>
  </si>
  <si>
    <t>Elaboração de plano de negócios para identificação de oportunidades de inserção qualificada do pescado da RESEX Lago do Cuniã no mercado de produtos da sociobiodiversidade, de alternativas de agregação de valor, e de otimização do  escoamento e logística. Para tanto, contratação de consultoria para realização de estudos e elaboração de plano de negócios</t>
  </si>
  <si>
    <t>RESEX Lago do Cuniã</t>
  </si>
  <si>
    <t>7.2.1.1</t>
  </si>
  <si>
    <t>Contratar consultoria para realização de estudos e elaboração de plano de negócios</t>
  </si>
  <si>
    <t>7.2.1.1.1</t>
  </si>
  <si>
    <t>7.3</t>
  </si>
  <si>
    <t>Melhores técnicas de manejo sendo utilizadas pelas comunidades</t>
  </si>
  <si>
    <t>7.3.1</t>
  </si>
  <si>
    <t xml:space="preserve">Contratação de consultoria para a realização de 04 oficinas de capacitação na RESEX Lago do Cuniã, orientadas às boas práticas de manejo, ao aprendizado de noções relacionadas à legislação ambiental e de pesca e à observância de exigências higiênicas e sanitárias. </t>
  </si>
  <si>
    <t>Até 2021, 105  pessoas capacitadas</t>
  </si>
  <si>
    <t>4 oficinas para capacitação de 105 pessoas capacitadas</t>
  </si>
  <si>
    <t>pessoa</t>
  </si>
  <si>
    <t>7.3.1.1</t>
  </si>
  <si>
    <t>Contratação de consultoria para a realização de 04 oficinas de capacitação na RESEX Lago do Cuniã</t>
  </si>
  <si>
    <t>7.3.1.1.1</t>
  </si>
  <si>
    <t>7.3.1.1.2</t>
  </si>
  <si>
    <t>7.3.1.1.3</t>
  </si>
  <si>
    <t>7.4</t>
  </si>
  <si>
    <t>Infraestrutura de beneficiamento instalada e funcionando</t>
  </si>
  <si>
    <t>7.4.1</t>
  </si>
  <si>
    <t xml:space="preserve">Até o fim de 2019, 02 quadriciclos apoiando o escoamento da produção </t>
  </si>
  <si>
    <t>7.4.1.1</t>
  </si>
  <si>
    <t xml:space="preserve">Aquisição de 02 quadriciclos </t>
  </si>
  <si>
    <t>7.4.1.1.1</t>
  </si>
  <si>
    <t>8 (7.2)</t>
  </si>
  <si>
    <t>8.1</t>
  </si>
  <si>
    <t>Diagnóstico e mapeamento de tabuleiros e comunidades com potencial para manejo de quelônios conhecidas</t>
  </si>
  <si>
    <t>Até de julho de 2018, diagnóstico e mapeamento realizado</t>
  </si>
  <si>
    <t>8.1.1</t>
  </si>
  <si>
    <t>Identificar as comunidades ao longo da bacias do rio Juruá e Purus que apresentem o interesse a capacidade potencial para manejar quelônios. (Visitas em Campo/Reuniões Técnicas)</t>
  </si>
  <si>
    <t>8.1.1.1</t>
  </si>
  <si>
    <t>Identificação, através de consulta às instituição e confirmação em campo, das comunidades ao longo da bacias do rio Juruá e Purus que apresentem o interesse a capacidade potencial para manejar quelônios. (Visitas em Campo/Reuniões Técnicas)</t>
  </si>
  <si>
    <t>8.1.1.1.1</t>
  </si>
  <si>
    <t>rios Jurua e Purus</t>
  </si>
  <si>
    <t>9 (7.3)</t>
  </si>
  <si>
    <t>9.1</t>
  </si>
  <si>
    <t>Até julho/2019 Diagnóstico e mapeamento dos acordos de pesca e áreas potenciais é elaborado</t>
  </si>
  <si>
    <t>9.1.1</t>
  </si>
  <si>
    <t>Identificação, através de consulta às instituição e confirmação em campo, das comunidades ao longo da bacia do rio Purus que apresentem histórico,  interesse a capacidade potencial para o manejo local da pesca. (Reunião Técnicas e Visitas em Campo)</t>
  </si>
  <si>
    <t>1 diagnostico</t>
  </si>
  <si>
    <t>9.1.1.1</t>
  </si>
  <si>
    <t>Identificação, através de consulta às instituição e confirmação em campo, das comunidades ao longo da bacia do rio Purus que apresentem histórico,  interesse a capacidade potencial para o manejo local da pesca. (Reunião Técnicas e Visistas em Campo)</t>
  </si>
  <si>
    <t>9.1.1.1.1</t>
  </si>
  <si>
    <t>9.2</t>
  </si>
  <si>
    <t>Pescadores sensibilizados e comprometidos</t>
  </si>
  <si>
    <t>Até novembro/2019 as comunidades de pescadores manifestam, de forma consensuada, interesse em implementar ou reestabelecer acordos de pesca em suas localidades.</t>
  </si>
  <si>
    <t>9.2.1</t>
  </si>
  <si>
    <t>Firmar compromisso no contexto da UC Federal na qual está inserida e/ou através de instituição parceira (Visitas em Campo/Reuniões Técnicas)</t>
  </si>
  <si>
    <t>1 relatorio</t>
  </si>
  <si>
    <t>relatorio</t>
  </si>
  <si>
    <t>9.2.1.1</t>
  </si>
  <si>
    <t>Representações das comunidades firmam compromisso no contexto da UC Federal na qual está inserida e/ou através de instituição parceira (Visitas em Campo/Reuniões Técnicas)</t>
  </si>
  <si>
    <t>9.2.1.1.1</t>
  </si>
  <si>
    <t>9.2.1.1.2</t>
  </si>
  <si>
    <t>9.2.1.1.3</t>
  </si>
  <si>
    <t>9.3</t>
  </si>
  <si>
    <t>Subsídios para os acordo de pesca elaborados</t>
  </si>
  <si>
    <t>Até Dezembro de 2019 subsídios são colhidos na forma de minutas de acordo de pesca</t>
  </si>
  <si>
    <t>9.3.1</t>
  </si>
  <si>
    <t>Levantar informações para subsidiar a redação mais adequada para as especificidades de cada acordo de pesca, consolidados na sua respectiva minuta. (Visitas em Campo)</t>
  </si>
  <si>
    <t>9.3.1.1</t>
  </si>
  <si>
    <t>Serão colhidas e discutidas juntamente com as comunidades os aspectos do contexto ecológico e social de cada uma das localidades, a fim de subsidiar a redação mais adequada para as especificidades de cada acordo de pesca, consolidados na sua respectiva minuta. (Visitas em Campo)</t>
  </si>
  <si>
    <t>9.3.1.1.1</t>
  </si>
  <si>
    <t>9.3.1.1.2</t>
  </si>
  <si>
    <t>9.7</t>
  </si>
  <si>
    <t>Regras de pesca sendo cumpridas</t>
  </si>
  <si>
    <t>Até dezembro 2023, pelo menos 10 acordos de pesca tem suas regras sendo monitoradas e cumpridas</t>
  </si>
  <si>
    <t>9.7.2</t>
  </si>
  <si>
    <t>Contratação de serviços para construção de uma pequena base de apoio para vigilância e monitoramento do pescado na RESEX Lago do Cuniã</t>
  </si>
  <si>
    <t>Ate 2020 ter uma base construida para que as regras de pesca sejam observadas</t>
  </si>
  <si>
    <t>Resex do Lago do Cuniã</t>
  </si>
  <si>
    <t>9.7.2.1</t>
  </si>
  <si>
    <t>9.7.2.1.1</t>
  </si>
  <si>
    <t>10 (7.4)</t>
  </si>
  <si>
    <t>10.1</t>
  </si>
  <si>
    <t>Diagnóstico dos portos e origem do desembarque pesqueiro</t>
  </si>
  <si>
    <t>Até março de 2018, um diagnósticos de portos de desembarque pesqueiros (Manaus, Santarém, Tefé e Tabatinga) realizados</t>
  </si>
  <si>
    <t>10.1.1</t>
  </si>
  <si>
    <t>Diagnosticar a situação dos portos de desembarque pesqueiro em cada uma das localidades (Manaus, Tefé, Tabatinga e Santarém) a fim de verificar as condições estruturais dos portos e de cadeia de valor de pescado e suas implicações para a estratégia de monitoramento pesqueiro. (Consultoria PF)</t>
  </si>
  <si>
    <t>Manaus, Santarem, Tefe e Tabatinga</t>
  </si>
  <si>
    <t>10.1.1.1</t>
  </si>
  <si>
    <t>Contratação de consultorias PF para avaliar a situação dos portos de desembarque pesqueiro em cada uma das localidades (Manaus e Santarém) a fim de verificar as condições estruturais dos portos e de cadeia de valor de pescado e suas implicações para a estratégia de monitoramento pesqueiro. (Consultoria PF)</t>
  </si>
  <si>
    <t>10.1.1.1.1</t>
  </si>
  <si>
    <t>Estratégia de monitoramento da pesca elaborada: delineamento da amostragem e gestão de dados</t>
  </si>
  <si>
    <t>Desenvolver uma estratégia, para a realização de amostragem das embarcações pesqueiras em cada um dos portos (Manaus, Tabatinga, Tefé e Santarém), incluindo aspectos operacionais de sua implementação física. (Reuniões técnicas)</t>
  </si>
  <si>
    <t>Relatório</t>
  </si>
  <si>
    <t>Manaus</t>
  </si>
  <si>
    <t>Elaboração da estratégia, com apoio de especialistas, de amostragem das embarcações pesqueiras em cada um dos portos (Manaus, Tabatinga, Tefé e Santarém), incluindo aspectos operacionais de sua implementação física. (Reuniões técnicas)</t>
  </si>
  <si>
    <t>10.2.1.1.2</t>
  </si>
  <si>
    <t>10.2.2</t>
  </si>
  <si>
    <t>Realizar o monitoramento em situ para avaliar como diferentes sistemas de manejo de espécies comerciais aliado a efeitos de mudanças climáticas afetam a estrutura e funcionamento dos ecossistemas aquáticos, visando obter respostas sobre como diferentes tipos de manejo, de implementação de Unidades de conservação e mudanças climáticas afetam a diversidade de peixes. (Visitas de campo)</t>
  </si>
  <si>
    <t>Rio Purus</t>
  </si>
  <si>
    <t>10.2.2.1</t>
  </si>
  <si>
    <t>10.2.2.1.1</t>
  </si>
  <si>
    <t>Sistema de monitoramento da pesca em implementação - implementação física</t>
  </si>
  <si>
    <t>Até junho de 2019, quatro portos (Manaus, Tefé, Tabatinga e Santarém), com sistemas de monitoramento pesqueiro tem sua implementação iniciada</t>
  </si>
  <si>
    <t>Implementar o monitoramento pesqueiro nos portos de Santarém e Manaus, bem como a implementação plena dos métodos de gestão de dados necessários à atividade. Monitoramento iniciado.</t>
  </si>
  <si>
    <t>2 sistemas de monitoramento implementados</t>
  </si>
  <si>
    <t>Manaus e Santarem</t>
  </si>
  <si>
    <t>Implementação física do método e das condições estruturais e operacionais para a realização monitoramento pesqueiro nos portos de Santarém e Manaus, bem como a implementação plena dos métodos de gestão de dados necessários à atividade. Monitoramento iniciado.</t>
  </si>
  <si>
    <t>Informação sobre o estado dos estoques atualizada de forma adequada - dados gerados e analisados de forma contínua</t>
  </si>
  <si>
    <t>Até junho de 2020, informacões dos estoques pesqueiros das bacias do Purus, Juruá e Tapajós são atualizadas</t>
  </si>
  <si>
    <t>Elaborar análises com os dados de desembarque e gerar relatórios semestrais sobre o volume de captura, esforço de pesca, características das embarcaçoes e comecialização, bem como avaliações anuais de estados dos principais estoques pesqueiros. (Reunião técnicas)</t>
  </si>
  <si>
    <t>Serão realizadas análises com os dados de desembarque e gerados relatórios semestrais sobre o volume de captura, esforço de pesca, características das embarcaçoes e comecialização, bem como avaliações anuais de estados dos principais estoques pesqueiros. (Reunião técnicas)</t>
  </si>
  <si>
    <t>10.4.1.1.2</t>
  </si>
  <si>
    <t>11 (8)</t>
  </si>
  <si>
    <t>Estratégia integradora de Gestão de Bacias (Tapajós)</t>
  </si>
  <si>
    <t>11.1</t>
  </si>
  <si>
    <t xml:space="preserve"> Documento Técnico sobre as cenários que considerem a vulnerabilidades e potencialidades da Bacia do Rio Tapajós é consolidado</t>
  </si>
  <si>
    <t>Até Janeiro de 2019, um Documento Técnico de Cenários é elaborado</t>
  </si>
  <si>
    <t>Bacia do rio Tapajós</t>
  </si>
  <si>
    <t>11.1.1</t>
  </si>
  <si>
    <t>Elaborar um documento técnico demonstrando possíveis cenários de manutenção de conectividade versus benefícios dos empreendimentos frente as vulnerabilidades da bacia do Tapajós, utilizando metodologias espaciais como o Zonation e o Blueprint. (Consultoria PF. Reuniões técnicas)</t>
  </si>
  <si>
    <t>1 Nota Técnica</t>
  </si>
  <si>
    <t>11.1.1.1</t>
  </si>
  <si>
    <t>Elaboração de documento técnico demonstrando possíveis cenários de manutenção de conectividade versus benefícios dos empreendimentos frente as vulnerabilidades da bacia do Tapajós</t>
  </si>
  <si>
    <t>11.1.1.1.1</t>
  </si>
  <si>
    <t>PA</t>
  </si>
  <si>
    <t>IDEFLORBIO</t>
  </si>
  <si>
    <t xml:space="preserve">Apoio ao Programa de Recuperação de Áreas Degradadas do Estado (DDF/IDEFLOR-Bio)                                                                              </t>
  </si>
  <si>
    <t xml:space="preserve">25 viveiros implementados (unidade) </t>
  </si>
  <si>
    <t>sul do estado</t>
  </si>
  <si>
    <t>Implantar os viveiros florestais</t>
  </si>
  <si>
    <t>Aplicação dos Diagnósticos Rurais Participativos (DRP)</t>
  </si>
  <si>
    <t>1.1.1.1.2</t>
  </si>
  <si>
    <t>1.1.1.1.3</t>
  </si>
  <si>
    <t>1.1.1.3</t>
  </si>
  <si>
    <t>Montagem e Implantação dos Viveiros Florestais</t>
  </si>
  <si>
    <t>1.1.1.3.1</t>
  </si>
  <si>
    <t>1.1.1.3.2</t>
  </si>
  <si>
    <t>1.1.1.3.4</t>
  </si>
  <si>
    <t>1.1.1.3.5</t>
  </si>
  <si>
    <t>1.1.1.4</t>
  </si>
  <si>
    <t>Capacitação em Produção de Mudas</t>
  </si>
  <si>
    <t>1.1.1.4.1</t>
  </si>
  <si>
    <t>1.1.1.4.3</t>
  </si>
  <si>
    <t>1.1.1.5</t>
  </si>
  <si>
    <t>Acompanhar e monitorar a implementação dos viveiros florestais</t>
  </si>
  <si>
    <t>1.1.1.5.1</t>
  </si>
  <si>
    <t xml:space="preserve">Apoio a ações de recuperação de passivos dentro das UC (Flota - Público e ATX - áreas privadas)                                                                         </t>
  </si>
  <si>
    <t>(1) Até 2021, capacitar 150 pessoas (5 turmas); (2) Até 2021, 1390 ha recuperados</t>
  </si>
  <si>
    <t>150 pessoas capacitadas</t>
  </si>
  <si>
    <t>Flota Iriri e APA Estadual Triunfo do Xingu (Atx)</t>
  </si>
  <si>
    <t>1.2.1.1.3</t>
  </si>
  <si>
    <t>1.2.1.1.4</t>
  </si>
  <si>
    <t>1.2.1.2.3</t>
  </si>
  <si>
    <t>Contratação de Empresa para Sinalização (Placas)</t>
  </si>
  <si>
    <t>Contratar  pessoa jurídica para elaboração e Impressão de material gráfico para divulgação</t>
  </si>
  <si>
    <t>Produção de Material Gráfico de Divulgação</t>
  </si>
  <si>
    <t>Contratação de consultoria para formatar produto intelectual do IDEFLOR-Bio (DDF e DGMUC)</t>
  </si>
  <si>
    <t>1.2.2.1.2</t>
  </si>
  <si>
    <t>Contratacao de empresa para diagramar e imprimir os produtos intelectuais formatados (versao final)</t>
  </si>
  <si>
    <r>
      <t xml:space="preserve">
Apoiar a estruturação das cadeias de produtos não madeireiros </t>
    </r>
    <r>
      <rPr>
        <b/>
        <sz val="10"/>
        <color rgb="FFFF0000"/>
        <rFont val="Calibri"/>
        <family val="2"/>
        <scheme val="minor"/>
      </rPr>
      <t>(desenvolvimento de sistemas produtivos sustentáveis)</t>
    </r>
  </si>
  <si>
    <t>Até 2021, 200 famílias beneficiárias</t>
  </si>
  <si>
    <t>APA Triunfo do Xingu e Flota Iriri</t>
  </si>
  <si>
    <t>3.1</t>
  </si>
  <si>
    <t xml:space="preserve">Fomentar a criação e Implementação de cadeias produtivas da agricultura familiar (agrosilvipastoris)                   </t>
  </si>
  <si>
    <t>3.1.1</t>
  </si>
  <si>
    <t>Reconhecimento (mapeamento e diagnóstico) das Cadeias de Valor e Fortalecimento Organizacional</t>
  </si>
  <si>
    <t>1 Diagnóstico e 1 Protocolo</t>
  </si>
  <si>
    <t>APA Triunfo do Xingu</t>
  </si>
  <si>
    <t>3.1.1.1</t>
  </si>
  <si>
    <t>Reuniões prévias para mobilização das comunidades</t>
  </si>
  <si>
    <t>3.1.1.1.1</t>
  </si>
  <si>
    <t>3.1.1.1.2</t>
  </si>
  <si>
    <t>3.1.1.1.3</t>
  </si>
  <si>
    <t>3.1.1.1.4</t>
  </si>
  <si>
    <t>3.1.1.2</t>
  </si>
  <si>
    <t xml:space="preserve">Mapeamento e diagnóstico socioeconômico das cadeias de valor dos  produtos e serviços da sociobiodiversidade e das Organizações Comunitárias da APA Triunfo do Xingu </t>
  </si>
  <si>
    <t>3.1.1.2.1</t>
  </si>
  <si>
    <t>Contratação de Consultoria para elaboração do Mapeamento e diagnóstico socioeconômico das cadeias de valor dos  produtos e serviços da sociobiodiversidade e das Organizações Comunitárias da APA Triunfo do Xingu</t>
  </si>
  <si>
    <t xml:space="preserve">1) Mapeamento e diagnóstico de potencialidades de produtos e serviços da sociobiodiversidade (com metodologias participativas) – elaboração de relatório, catálogo e vídeo de produtos da floresta – no mínimo 5 oficinas participativas.
2) Mapeamento e diagnóstico das capacidades das organizações comunitárias (associações e cooperativas) – relatório técnico sobre capacidades organizacionais de cooperativas e associações na ATX.
3) Realização de oficinas e capacitações: contabilidade, cadeia produtiva...) – associações e cooperativas fortalecidas na sua capacidade de gestão de empreendimentos comunitários.
4) Construção do Protocolo Comunitário de Relacionamento (das comunidades com as empresas) – repartição de benefícios, acesso ao patrimônio genético e conhecimento tradicional – através de oficinas com apresentação de legislação pertinente ao caso – Protocolo publicado.
</t>
  </si>
  <si>
    <t>3.1.1.3</t>
  </si>
  <si>
    <t>Aompanhamento e Avaliação da Consultoria para elaboração do Mapeamento e diagnóstico socioeconômico das cadeias de valor dos  produtos e serviços da sociobiodiversidade e das Organizações Comunitárias da APA Triunfo do Xingu</t>
  </si>
  <si>
    <t>3.1.1.3.1</t>
  </si>
  <si>
    <t>3.1.1.3.2</t>
  </si>
  <si>
    <t>Capacidade institucional fortalecida (+ pessoal, capacitação e infraestrutura) em municípios selecionados</t>
  </si>
  <si>
    <t>Customização do módulo de análise do SICAR/PA e PRA/PA até 2019</t>
  </si>
  <si>
    <t>módulo SICAR customizado</t>
  </si>
  <si>
    <t>Classificar em Área consolidada, Remanescente de Vegetação Nativa, Área de Pousio, Hidrografia, Área antropizada pós 2008, para todo o território do Estado, como subsídio para a customização do módulo de análise do SICAR/PA e PRA/PA</t>
  </si>
  <si>
    <t>Classificação do uso do solo e cobertura vegetal referente aos anos de 2018 elaborada</t>
  </si>
  <si>
    <t>base de dados concluída</t>
  </si>
  <si>
    <t>todo estado</t>
  </si>
  <si>
    <t>Contratar de pessoa jurídica para classificação do uso do solo e cobertura vegetal referente aos ano de 2018 das áreas cadastráveis do Estado do Pará</t>
  </si>
  <si>
    <t>Todo o estado</t>
  </si>
  <si>
    <t>Vai começar em novembro de 2018 pois depende da aquisição das imagens previamente.</t>
  </si>
  <si>
    <t>Contratar de pessoa jurídica para classificação do uso do solo e cobertura vegetal referente aos anos de 2018 das áreas cadastráveis do Estado do Pará</t>
  </si>
  <si>
    <t>10.1.2</t>
  </si>
  <si>
    <t>Fortalecer a Gestão Ambiental Municipal e Estadual através do Aparelhamento/Estruturação das secretarias de meio ambiente com ênfase na análise do CAR e PRA (PRADAS) dos imóveis rurais</t>
  </si>
  <si>
    <t>Secretarias Municipais de Meio Ambiente aparelhadas adequadamente para análise do CAR</t>
  </si>
  <si>
    <t>Secretarias Municipais de Meio Ambiente</t>
  </si>
  <si>
    <t>10.1.2.1</t>
  </si>
  <si>
    <t>São Felix do Xingu e Altamira</t>
  </si>
  <si>
    <t>10.1.2.1.1</t>
  </si>
  <si>
    <t>Computador desktop</t>
  </si>
  <si>
    <t>10.1.2.1.2</t>
  </si>
  <si>
    <t>Impressora</t>
  </si>
  <si>
    <t>10.1.2.1.3</t>
  </si>
  <si>
    <t>10.1.2.1.4</t>
  </si>
  <si>
    <t>10.1.2.2</t>
  </si>
  <si>
    <t>10.1.2.2.1</t>
  </si>
  <si>
    <t>10.1.2.2.2</t>
  </si>
  <si>
    <t>10.1.2.2.3</t>
  </si>
  <si>
    <t>10.1.2.3</t>
  </si>
  <si>
    <t>Implementação assistida do Modulo de analise do CAR nos municipios</t>
  </si>
  <si>
    <t>duas secretarias fortalecidas e capacitadas</t>
  </si>
  <si>
    <t>10.1.2.3.1</t>
  </si>
  <si>
    <t xml:space="preserve">Contratação de consultoria para acompanhar a implementação d analise do CAR (Tutor) e elaborar manual operacional de procedimentos  para analise do CAR nos municipios a apartir da implantação assistida </t>
  </si>
  <si>
    <t>10.1.2.3.2</t>
  </si>
  <si>
    <t>10.1.2.3.3</t>
  </si>
  <si>
    <t xml:space="preserve">Cadastros ambientais (CAR) analisados pelas equipes técnicas dos municípios prioritários </t>
  </si>
  <si>
    <t xml:space="preserve">Realização de análise CAR na APA ATX </t>
  </si>
  <si>
    <t>Contratar de pessoa jurídica para análise  do Cadastro Ambiental Rural - CAR, na Plataforma SICAR/PA, baseados na sala de análise da DIORED/SEMAS-PA</t>
  </si>
  <si>
    <t>memória de claculo aproximada = 3 técnicos, 13 meses, 5000 R$ por técnico.</t>
  </si>
  <si>
    <t>UC com instrumentos de gestão elaborados e aprovados (plano de manejo e Conselho.....)</t>
  </si>
  <si>
    <t xml:space="preserve">Até 2022, 02 planos de gestão elaborados </t>
  </si>
  <si>
    <t xml:space="preserve">Elaborar o plano de gestão da Flota Iriri </t>
  </si>
  <si>
    <t>até 2019 plano de gestãoda Flota iriri elaborado</t>
  </si>
  <si>
    <t xml:space="preserve">Flota Iriri </t>
  </si>
  <si>
    <t>Contratação de Consultoria para realização dos estudos socioeconomico, ambiental e fundiário e consolidação do plano da Flota Iriri</t>
  </si>
  <si>
    <t>Contratar consultoria para realização dos estudos socioeconomico, ambiental e fundiário e consolidação dos planos</t>
  </si>
  <si>
    <t>14.2.1.2</t>
  </si>
  <si>
    <t>Monitorar e supervisionar as atividades  do contrato para elaboração de plano de manejo</t>
  </si>
  <si>
    <t>14.2.1.2.1</t>
  </si>
  <si>
    <t>14.2.1.2.2</t>
  </si>
  <si>
    <t>passagem aerea (Bel, Stm, Ita)</t>
  </si>
  <si>
    <t>14.2.1.2.3</t>
  </si>
  <si>
    <t>14.2.1.2.4</t>
  </si>
  <si>
    <t>14.2.1.2.5</t>
  </si>
  <si>
    <t>14.2.1.3</t>
  </si>
  <si>
    <t>Formatar e diagramar os planos de gestão das Ucs</t>
  </si>
  <si>
    <t>14.2.1.3.1</t>
  </si>
  <si>
    <t>Contratacao de consultoria para formatar documentos tecnicos (versao final)</t>
  </si>
  <si>
    <t>14.2.1.3.2</t>
  </si>
  <si>
    <t>Contratacao de empresa para diagramar  e imprimir documentos tecnicos (versao final)</t>
  </si>
  <si>
    <t>14.2.1.4</t>
  </si>
  <si>
    <t>14.2.1.4.1</t>
  </si>
  <si>
    <t>locaçao de veiculo (Ita,NP)</t>
  </si>
  <si>
    <r>
      <t xml:space="preserve">5 oficinas para consulta pública nas  Regionais Político-administrativas do Estado do Acre e 1 consulta integradora </t>
    </r>
    <r>
      <rPr>
        <sz val="10"/>
        <color indexed="10"/>
        <rFont val="Calibri"/>
        <family val="2"/>
        <scheme val="minor"/>
      </rPr>
      <t>em Rio Branco</t>
    </r>
  </si>
  <si>
    <r>
      <t xml:space="preserve">Estabelecer a politica de inovoção tecnologica
</t>
    </r>
    <r>
      <rPr>
        <b/>
        <sz val="10"/>
        <color indexed="10"/>
        <rFont val="Calibri"/>
        <family val="2"/>
        <scheme val="minor"/>
      </rPr>
      <t>Fortalecimento dos laboratórios (FUNTAC) para certificação ISO</t>
    </r>
  </si>
  <si>
    <t>diaria (para acompanhamento dos técnicos)</t>
  </si>
  <si>
    <t>passagem aerea (para acompanhamento dos técnicos sema)</t>
  </si>
  <si>
    <t>data show</t>
  </si>
  <si>
    <t>adiantamento de despesa (cozinheiro, aluguel de voadeira, piloteiro, combustível)</t>
  </si>
  <si>
    <t>adiantamento de despesa (combustível)</t>
  </si>
  <si>
    <t>adiantamento de despesa (colaborador eventual)</t>
  </si>
  <si>
    <t>aquisição de equipamento</t>
  </si>
  <si>
    <t>pessoa fisica</t>
  </si>
  <si>
    <t>passagem terrestre e fluvial</t>
  </si>
  <si>
    <t>Contratar consultoria para realização do inventário amostral</t>
  </si>
  <si>
    <t>obra</t>
  </si>
  <si>
    <t>aquisicao de veiculo</t>
  </si>
  <si>
    <t>Contrato Pessoa Física para identificação de comunidades com potencail para manejo da pesca</t>
  </si>
  <si>
    <t>Contrato Pessoa Física para avaliar a situação do desembarque pesqueiro</t>
  </si>
  <si>
    <t>Contrato Pessoa Física para realização de monitoramento pesqueiro</t>
  </si>
  <si>
    <t>Rótulos de Linha</t>
  </si>
  <si>
    <t>SEMA AC</t>
  </si>
  <si>
    <t>SEMA AM</t>
  </si>
  <si>
    <t>10.8.1.1.1</t>
  </si>
  <si>
    <t>contrataçao de logistica</t>
  </si>
  <si>
    <t>SDO</t>
  </si>
  <si>
    <t>SDC</t>
  </si>
  <si>
    <t>SBQC</t>
  </si>
  <si>
    <t>SQC</t>
  </si>
  <si>
    <t>SBQ</t>
  </si>
  <si>
    <t>Contratação de serviços de pessoa jurídica para a elaboração do plano de manejo da APA Igarapé São Francisco</t>
  </si>
  <si>
    <t xml:space="preserve">Contratação de consultoria especializada para revisão do plano de manejo da APA Lago do Amapá + estudos complementares </t>
  </si>
  <si>
    <t xml:space="preserve">Contratação de serviços de pessoa jurídica para revisão do plano de manejo da APA Lago do Amapá + estudos complementares </t>
  </si>
  <si>
    <t>Contratação de Consultoria para realização das oficinas e elaboração de planejamento específico para a Flona Humaitá</t>
  </si>
  <si>
    <t>Contratação de serviços de consultoria de pessoa física para elaboração de planejamento específico para a Flona Humaitá</t>
  </si>
  <si>
    <t>hospedagem (comunitários)</t>
  </si>
  <si>
    <t>contratação de Pessoa Jurídica para fornecimento de alimentação</t>
  </si>
  <si>
    <t>contratar consultoria pessoa física  para realizar o estudo de mercado para produtos da sociobiodiversidade</t>
  </si>
  <si>
    <t>Desenvolvimento de Site sobre inovação e tecnologia</t>
  </si>
  <si>
    <t>Capacitar comunitários em proteção dos conhecimentos tradicionais e reparticao de beneficios para comunidades (3 oficinas)</t>
  </si>
  <si>
    <t>passagem fluvial</t>
  </si>
  <si>
    <t>Contratar serviços Pessoa jurídica para elaboração dos projetos básico e executivo necessários à construção de espaço coletivo na RESEX Alto Juruá</t>
  </si>
  <si>
    <t>locação do espaço</t>
  </si>
  <si>
    <t>contratação de pessoa Juridica para fornecimento de alimentação (coffe break)</t>
  </si>
  <si>
    <t>Contratação de serviços de pessoa jurídica para capacitação e formação de multipliacadores em SAF na RESEX Chico Mendes</t>
  </si>
  <si>
    <t>contração de consultoria para a realização de 04 oficinas de capacitação na RESEX Lago do Cuniã</t>
  </si>
  <si>
    <t>aquisição de 02 quadriciclos que otimizarão logística de escoamento por via terrestre da produção pesqueira da RESEX Lago do Cuniã</t>
  </si>
  <si>
    <t xml:space="preserve">aquisição de 02 quadriciclos </t>
  </si>
  <si>
    <t>Contratação de serviços de pessoa jurídica para elaborar instrumento com a finalidade de firmar compromisso coms as Ucs federais</t>
  </si>
  <si>
    <t>Realização de monitoramento in situ para avaliar como diferentes sistemas de manejo de espécies comerciais aliado a efeitos de mudanças climáticas afetam a estrutura e funcionamento dos ecossistemas aquáticos, visando obter respostas sobre como diferentes tipos de manejo, de implementação de Unidades de conservação e mudanças climáticas afetam a diversidade de peixes. (Visitas de campo)</t>
  </si>
  <si>
    <t>Contratação de serviços de pessoa jurídica para realizar monitoramento in situ para avaliar os diferentes sistemas de manejo de espécies comerciais sofrem os efeitos de mudanças climáticas e afetam a estrutura e funcionamento dos ecossistemas aquáticos</t>
  </si>
  <si>
    <t>Contratação de serviços de pessoa jurídica para a elaboração de documento técnico demonstrando possíveis cenários de manutenção de conectividade versus benefícios dos empreendimentos frente as vulnerabilidades da bacia do Tapajós</t>
  </si>
  <si>
    <t>contratação de trator e tratorista</t>
  </si>
  <si>
    <t>calcário (saca 50 Kg)</t>
  </si>
  <si>
    <t>Realizar plantio nas UDs</t>
  </si>
  <si>
    <t>Realizar mecanização e correção de solos para implantação de 3 UD de SAFs</t>
  </si>
  <si>
    <t>Contratar pessoa jurídica para realizar capacitação em áreas prioritárias (assistencia técnica local, público alvo e comunidade) com Implantação de Unidades Demonstrativas(UD) para fins didáticos (prática).</t>
  </si>
  <si>
    <t>contratação de serviços de pessoa física para implantação de viveiro comunitário</t>
  </si>
  <si>
    <t>material de expediente (escritório e limpeza)</t>
  </si>
  <si>
    <t>passagem terrestre e fluvial (para acompanhamento dos técnicos)</t>
  </si>
  <si>
    <t>MMA</t>
  </si>
  <si>
    <t>Coordenação de Projetos, Capacitação e Cooperação Regional</t>
  </si>
  <si>
    <t>Capacitação e Cooperação Regional</t>
  </si>
  <si>
    <t>Participação no Projeto Regional de Assistência Técnica de Coordenação Amazônica</t>
  </si>
  <si>
    <t>Realizar reuniões de coordenação</t>
  </si>
  <si>
    <t>passagem aerea internacional</t>
  </si>
  <si>
    <t>diaria internacional</t>
  </si>
  <si>
    <t>1.1.2</t>
  </si>
  <si>
    <t xml:space="preserve"> Participar de eventos de intercâmbio de conhecimento, oficinas especializadas, treinamento de campo, visitas de campo e de estudo, gestão de questões ambientais e resolução de conflitos - eventos GEF</t>
  </si>
  <si>
    <t>1.1.2.1</t>
  </si>
  <si>
    <t>Participar da Conferência das partes da Convenção sobre Diversidade Biológica - CDB, em novembro, no Egito</t>
  </si>
  <si>
    <t>1.1.2.2</t>
  </si>
  <si>
    <t>Discussão da segunda fase do Projeto Regional em evento do GEF (Washington)</t>
  </si>
  <si>
    <t>1.1.2.2.1</t>
  </si>
  <si>
    <t>1.1.2.2.2</t>
  </si>
  <si>
    <t>Coordenação do projeto</t>
  </si>
  <si>
    <t>Reuniões dos Colegiados e com parceiros do Programa</t>
  </si>
  <si>
    <t>Realizar reuniao de coordenação</t>
  </si>
  <si>
    <t>coffeebreak</t>
  </si>
  <si>
    <t>2.1.2</t>
  </si>
  <si>
    <t>Monitoramento e gestão do Programa</t>
  </si>
  <si>
    <t>2.1.2.1</t>
  </si>
  <si>
    <t xml:space="preserve">Apoiar a coordenação e gestão do Programa </t>
  </si>
  <si>
    <t>2.1.2.1.1</t>
  </si>
  <si>
    <t>2.1.2.2</t>
  </si>
  <si>
    <t>Desenvolver estudos estratégicos</t>
  </si>
  <si>
    <t>2.1.2.2.1</t>
  </si>
  <si>
    <t>2.1.2.3</t>
  </si>
  <si>
    <t>Realizar monitoramento in situ</t>
  </si>
  <si>
    <t>2.1.2.3.1</t>
  </si>
  <si>
    <t>2.1.2.3.2</t>
  </si>
  <si>
    <t>diaria (capital)</t>
  </si>
  <si>
    <t>2.1.2.3.3</t>
  </si>
  <si>
    <t>diaria (cidade/campo)</t>
  </si>
  <si>
    <t>2.1.3</t>
  </si>
  <si>
    <r>
      <t>Capacitação da execução financeira e alcance das metas  (</t>
    </r>
    <r>
      <rPr>
        <b/>
        <sz val="10"/>
        <color rgb="FFFF0000"/>
        <rFont val="Calibri"/>
        <family val="2"/>
        <scheme val="minor"/>
      </rPr>
      <t>ver se é atividade CI)</t>
    </r>
  </si>
  <si>
    <t>2.1.3.1</t>
  </si>
  <si>
    <t>Realizar oficinas de capacitação</t>
  </si>
  <si>
    <t>2.1.3.1.1</t>
  </si>
  <si>
    <t>2.1.3.1.2</t>
  </si>
  <si>
    <t>2.1.3.1.3</t>
  </si>
  <si>
    <t>2.1.3.1.4</t>
  </si>
  <si>
    <t>contratação de serviço de moderação pessoa fisica</t>
  </si>
  <si>
    <t>2.1.4</t>
  </si>
  <si>
    <t>Divulgação do projeto</t>
  </si>
  <si>
    <t>2.1.4.1</t>
  </si>
  <si>
    <t>Preparação de uma estratégia de comunicação do projeto</t>
  </si>
  <si>
    <t>2.1.4.2</t>
  </si>
  <si>
    <t>Produzir material de divulgação</t>
  </si>
  <si>
    <t>2.1.4.2.1</t>
  </si>
  <si>
    <t>2.1.4.3</t>
  </si>
  <si>
    <t>Participar e realizar eventos de divulgação</t>
  </si>
  <si>
    <t>2.1.4.3.1</t>
  </si>
  <si>
    <t>2.1.5</t>
  </si>
  <si>
    <t>Aprimoramento da gestão  pela UCP - capacitação da equipe</t>
  </si>
  <si>
    <t>2.1.5.1</t>
  </si>
  <si>
    <t xml:space="preserve">Aprimorar a gestão </t>
  </si>
  <si>
    <t>2.1.6</t>
  </si>
  <si>
    <t>Planejamento para o biênio 20/21</t>
  </si>
  <si>
    <t>2.1.6.1</t>
  </si>
  <si>
    <t>Realizar oficinas de planejamento</t>
  </si>
  <si>
    <t>serviço de pessoa juridica (hotel: hospegadem, alimentação, sala)</t>
  </si>
  <si>
    <t>2.1.7</t>
  </si>
  <si>
    <t xml:space="preserve">Aquisição e manutenção de equipamentos </t>
  </si>
  <si>
    <t>2.1.7.1</t>
  </si>
  <si>
    <t>Adquirir e realizar manutenção de equipamentos, suprimentos e acessórios de informática e de escritório (notebook, datashow, nobreak, mouse, tela, softwares, tonnner, cartucho, cabeçote de impressão, fio de linha, adaptadores cabo hdmi, pastas (ver tabela Luciano)</t>
  </si>
  <si>
    <t>2.1.1.1.2</t>
  </si>
  <si>
    <t>2.1.1.1.3</t>
  </si>
  <si>
    <t>2.1.4.1.1</t>
  </si>
  <si>
    <t>2.1.4.3.2</t>
  </si>
  <si>
    <t>2.1.4.3.3</t>
  </si>
  <si>
    <t>2.1.5.1.1</t>
  </si>
  <si>
    <t>2.1.5.1.2</t>
  </si>
  <si>
    <t>2.1.5.1.3</t>
  </si>
  <si>
    <t>2.1.6.1.1</t>
  </si>
  <si>
    <t>2.1.6.1.2</t>
  </si>
  <si>
    <t>2.1.6.1.3</t>
  </si>
  <si>
    <t>2.1.7.1.1</t>
  </si>
  <si>
    <t>2.1.7.1.2</t>
  </si>
  <si>
    <t>contratar serviços de consultoria pessoa física para apoiar a gestão do programa</t>
  </si>
  <si>
    <t xml:space="preserve">contratar serviço de consultoria pessoa juridica para a preparação da estratégia de comunicação </t>
  </si>
  <si>
    <t>Contratação de serviço de aluguel de espaço para evento (coffeebreak, equipamentos multimidia, som)</t>
  </si>
  <si>
    <t>datas postergadas em função da liberação do recurso X tempo de 120 para contratação</t>
  </si>
  <si>
    <t>data de início postergada em função da liberação do recurso X tempo de 120 para contratação</t>
  </si>
  <si>
    <t>data postergada em função da liberação do recurso</t>
  </si>
  <si>
    <t>prioridade</t>
  </si>
  <si>
    <t>Contratação de serviços de pessoa física para realizar mobilização das comunidades-alvo, organizar e moderar reaunião de apresentação das pré-propostas e consulta quanto ao interesse e anuência, bem como para organizar oficinas e visitas técnicas para definição de modelo e elaboração conjunta de relatório técnico e do planejamento para implementação de SAF na RESEX Chico Mendes. A sensibilização dos moradores deverá contemplar duas comunidades, estando orientada para a criação de sistemas agroflorestais com o plantio de espécies nativas em áreas de capoeira/antropizadas</t>
  </si>
  <si>
    <t>2.1.7.1.3</t>
  </si>
  <si>
    <t>tela de projeção elétrica</t>
  </si>
  <si>
    <t>2.1.7.1.4</t>
  </si>
  <si>
    <t>2.1.7.1.5</t>
  </si>
  <si>
    <t>suprimentos e acessórios de informática (toner, cartucho, cabeçote de impressão, mouse wireless, filtro de linha,  adaptador de tomada, cabo HDMI e pasta)</t>
  </si>
  <si>
    <t>Rótulos de Coluna</t>
  </si>
  <si>
    <t>Consolidar a gestão das UC não apoiadas pelo ARPA</t>
  </si>
  <si>
    <t>Contratação de empresa para produção, diagramação e impressão de material de divulgação- cartilha MOP, mochila, boné, camiseta, apresentação,  vídeo</t>
  </si>
  <si>
    <t>inscrição para participação em cursos, eventos</t>
  </si>
  <si>
    <t>Contratação de serviços de consultoria de pessoa física para realizar mobilização das comunidades-alvo, organizar e moderar reunião de apresentação das pré-propostas e consulta quanto ao interesse e anuência</t>
  </si>
  <si>
    <t>SMC</t>
  </si>
  <si>
    <t>Contratação de serviços de pessoa jurídica para implantar SAFs incluindo a disponibilização de equipamentos, fornecimento de insumos e assistência técnica por 30 meses</t>
  </si>
  <si>
    <t>Contratação de serviços consultoria para identificar comunidades ao longo da bacias dos rios Juruá e Purus com interesse para manejar quelônios</t>
  </si>
  <si>
    <t>Contratar serviços de consultoria pessoa física para realizar estudos em temas estratégicos</t>
  </si>
  <si>
    <t>SEMA AC Total</t>
  </si>
  <si>
    <t>ICMBio Total</t>
  </si>
  <si>
    <t>IDEFLORBIO Total</t>
  </si>
  <si>
    <t>MMA Total</t>
  </si>
  <si>
    <t>SEDAM Total</t>
  </si>
  <si>
    <t>aluguel de auditorio (aluguel de sala)????</t>
  </si>
  <si>
    <t>aluguel de salas didáticas (aluguel de sala)????</t>
  </si>
  <si>
    <t>Pagamento de local para estadia de técnicos e instrutores (all inclusive - 55 pessoas - 2 cursos de 5 dias) (contração de serviço de logistica: hospedagem, aluguel de sala e alimentação??????)</t>
  </si>
  <si>
    <t>Contratação de consultoria de pessoa física para organização da reunião e produção do relatório de pré-propostas</t>
  </si>
  <si>
    <t>Contratação de empresa para construção de casa de farinha comunitária, incluindo materiais e serviços</t>
  </si>
  <si>
    <t>Contratação de serviços para a perfuração e construção de um poço artesiano, incluindo caixa e bomba d'água</t>
  </si>
  <si>
    <t>CS</t>
  </si>
  <si>
    <t>NCS</t>
  </si>
  <si>
    <t>não se aplica</t>
  </si>
  <si>
    <t>Adquirir pacote de materiais dos viveiros</t>
  </si>
  <si>
    <t>TOTAL
USD</t>
  </si>
  <si>
    <t>GO</t>
  </si>
  <si>
    <t>CW</t>
  </si>
  <si>
    <t xml:space="preserve">Soma de QUANTIDADE </t>
  </si>
  <si>
    <t>1.1.1.3.3</t>
  </si>
  <si>
    <t>1.1.1.4.2</t>
  </si>
  <si>
    <t>ajustado para quantitativo: R$6000/5=1200L</t>
  </si>
  <si>
    <t>ajustado para a soma do quantitativo: 4200 L</t>
  </si>
  <si>
    <t>ajustado para quantitativo de 2400L + 1200: R$5</t>
  </si>
  <si>
    <r>
      <t>Aquisição de bens para equipar as Secretarias Municipais de Meio Ambiente para análise do CAR</t>
    </r>
    <r>
      <rPr>
        <sz val="10"/>
        <color rgb="FFFF0000"/>
        <rFont val="Calibri"/>
        <family val="2"/>
        <scheme val="minor"/>
      </rPr>
      <t>.</t>
    </r>
  </si>
  <si>
    <r>
      <t>Aquisição de bens para equipar a Secretaria Estadual de Meio Ambiente para estruturar a sala de análise do CAR</t>
    </r>
    <r>
      <rPr>
        <sz val="10"/>
        <color rgb="FFFF0000"/>
        <rFont val="Calibri"/>
        <family val="2"/>
        <scheme val="minor"/>
      </rPr>
      <t>.</t>
    </r>
  </si>
  <si>
    <t>Contratação de empresa para análise  do CAR em áreas prioritárias no AM</t>
  </si>
  <si>
    <t>Contratação de consultoria especializada para Acreditação do laboratório de sementes da Funtac</t>
  </si>
  <si>
    <t>Soma de TOTAL</t>
  </si>
  <si>
    <t>Total Soma de TOTAL</t>
  </si>
  <si>
    <t xml:space="preserve">Total Soma de QUANTIDADE </t>
  </si>
  <si>
    <t>SEMA AM Total</t>
  </si>
  <si>
    <t>SFB Total</t>
  </si>
  <si>
    <t>veiculo</t>
  </si>
  <si>
    <t>computador desktop</t>
  </si>
  <si>
    <t>1.1.7.2.1</t>
  </si>
  <si>
    <t>a</t>
  </si>
  <si>
    <t>b</t>
  </si>
  <si>
    <t>Valores &gt; R$ 500 mil</t>
  </si>
  <si>
    <t>adiantamento de despesa (combustível L)</t>
  </si>
  <si>
    <t>capacitar extrativistas 80 extrativistas
Produzir   100000 mudas</t>
  </si>
  <si>
    <t>plano de manejo/gestao</t>
  </si>
  <si>
    <t>(1) Análise de 2.000 Cadastros (Previstos) (que representam 80% cadastros já elaborados/realizados na APA TX)
Cadastros de propriedades dentro da APA Triunfo do Xingu analisados</t>
  </si>
  <si>
    <t>cadastro analisado</t>
  </si>
  <si>
    <t>PRADA</t>
  </si>
  <si>
    <t>sistema implantado</t>
  </si>
  <si>
    <t>portos com monitoramento pesqueiro</t>
  </si>
  <si>
    <t>Até  junho/2019 estratégias de delineamento amostral e de gestão de dados estão definidas</t>
  </si>
  <si>
    <t>xxx</t>
  </si>
  <si>
    <t>UD instalada</t>
  </si>
  <si>
    <t>xxxxx</t>
  </si>
  <si>
    <t>XXX UD instaladas e em funcionamento</t>
  </si>
  <si>
    <t>xxx tecnicos capacitados</t>
  </si>
  <si>
    <t>xxxx hectares de áreas identificadas</t>
  </si>
  <si>
    <t>XXXX infraestrutura de beneficiamento instalada</t>
  </si>
  <si>
    <t>infraestrutura de beneficiamento instalada</t>
  </si>
  <si>
    <t>xxxx gestores capacitados em técnicas de xxxxx</t>
  </si>
  <si>
    <t>base administrativa</t>
  </si>
  <si>
    <t>gestor</t>
  </si>
  <si>
    <t>hectare recuperado</t>
  </si>
  <si>
    <t>hectare manejado</t>
  </si>
  <si>
    <t>Estudos in loco de mercado da madeira, infraestrutura para escoamento da produção e precificação
 Até final de 2018, estudos de mercado, logística e infraestrutura elaborados???? Quantos ???</t>
  </si>
  <si>
    <t>Até junho de 2019, inventário florestal realizado em 2 UCs</t>
  </si>
  <si>
    <t>Floresta Estadual do Rio Gregório</t>
  </si>
  <si>
    <t>Flota ATX</t>
  </si>
  <si>
    <t>APA Lago do Amapá, Igarapé São Francisco</t>
  </si>
  <si>
    <t>RESEX Chico Mendes e dentro das APAs de Rio Branco</t>
  </si>
  <si>
    <t>Implantar  1 viveiro comunitário  com capacidade de produção de180 mil mudas de espécies nativas visando a restauração florestal (UCs e PRA)
Até 2020, 1 viveiro construído e estruturado.</t>
  </si>
  <si>
    <t>PRA elaborado</t>
  </si>
  <si>
    <t>Até 2020, 1 plano de negócios elaborado</t>
  </si>
  <si>
    <t>base adminsitartiva</t>
  </si>
  <si>
    <t>sistema de monitoramento</t>
  </si>
  <si>
    <t xml:space="preserve"> APA Triunfo do Xingu </t>
  </si>
  <si>
    <t>viveiro da floresta Rio Branco Acre</t>
  </si>
  <si>
    <t>RELAÇÃO METAS DO PROJETO
(Indicador)</t>
  </si>
  <si>
    <t>Diagnóstico e mapeamento de acordos de pesca e áreas potenciais identificadas</t>
  </si>
  <si>
    <t>1 POA</t>
  </si>
  <si>
    <t>sim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</si>
</sst>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d/mmm"/>
    <numFmt numFmtId="165" formatCode="[$-416]d\-mmm;@"/>
    <numFmt numFmtId="166" formatCode="_(* #,##0.00_);_(* \(#,##0.00\);_(* &quot;-&quot;??_);_(@_)"/>
    <numFmt numFmtId="167" formatCode="_-&quot;$&quot;* #,##0.00_-;\-&quot;$&quot;* #,##0.00_-;_-&quot;$&quot;* &quot;-&quot;??_-;_-@_-"/>
    <numFmt numFmtId="170" formatCode="#,##0.0"/>
  </numFmts>
  <fonts count="35" x14ac:knownFonts="1">
    <font>
      <sz val="10"/>
      <color theme="1"/>
      <name val="Calibri"/>
      <family val="2"/>
    </font>
    <font>
      <sz val="10"/>
      <color theme="1"/>
      <name val="Calibri"/>
      <family val="2"/>
    </font>
    <font>
      <sz val="10"/>
      <color indexed="8"/>
      <name val="Calibri"/>
      <family val="2"/>
      <charset val="1"/>
    </font>
    <font>
      <sz val="10"/>
      <color indexed="9"/>
      <name val="Calibri"/>
      <family val="2"/>
      <charset val="1"/>
    </font>
    <font>
      <b/>
      <sz val="10"/>
      <name val="Calibri"/>
      <family val="2"/>
      <scheme val="minor"/>
    </font>
    <font>
      <b/>
      <sz val="10"/>
      <color rgb="FFFF0000"/>
      <name val="Calibri"/>
      <family val="2"/>
      <scheme val="minor"/>
    </font>
    <font>
      <sz val="10"/>
      <name val="Calibri"/>
      <family val="2"/>
      <scheme val="minor"/>
    </font>
    <font>
      <sz val="10"/>
      <color theme="1"/>
      <name val="Calibri"/>
      <family val="2"/>
      <scheme val="minor"/>
    </font>
    <font>
      <b/>
      <sz val="10"/>
      <color theme="1"/>
      <name val="Calibri"/>
      <family val="2"/>
      <scheme val="minor"/>
    </font>
    <font>
      <b/>
      <i/>
      <sz val="10"/>
      <color rgb="FFFF0000"/>
      <name val="Calibri"/>
      <family val="2"/>
      <scheme val="minor"/>
    </font>
    <font>
      <sz val="10"/>
      <color rgb="FFFF0000"/>
      <name val="Calibri"/>
      <family val="2"/>
      <scheme val="minor"/>
    </font>
    <font>
      <b/>
      <sz val="9"/>
      <color indexed="81"/>
      <name val="Segoe UI"/>
      <family val="2"/>
    </font>
    <font>
      <sz val="9"/>
      <color indexed="81"/>
      <name val="Segoe UI"/>
      <family val="2"/>
    </font>
    <font>
      <b/>
      <sz val="10"/>
      <color indexed="9"/>
      <name val="Calibri"/>
      <family val="2"/>
      <scheme val="minor"/>
    </font>
    <font>
      <sz val="10"/>
      <color indexed="8"/>
      <name val="Calibri"/>
      <family val="2"/>
      <scheme val="minor"/>
    </font>
    <font>
      <b/>
      <sz val="10"/>
      <color indexed="8"/>
      <name val="Calibri"/>
      <family val="2"/>
      <scheme val="minor"/>
    </font>
    <font>
      <b/>
      <i/>
      <sz val="10"/>
      <color indexed="10"/>
      <name val="Calibri"/>
      <family val="2"/>
      <scheme val="minor"/>
    </font>
    <font>
      <b/>
      <sz val="10"/>
      <color indexed="10"/>
      <name val="Calibri"/>
      <family val="2"/>
      <scheme val="minor"/>
    </font>
    <font>
      <sz val="10"/>
      <color indexed="10"/>
      <name val="Calibri"/>
      <family val="2"/>
      <scheme val="minor"/>
    </font>
    <font>
      <sz val="10"/>
      <color rgb="FF000000"/>
      <name val="Calibri"/>
      <family val="2"/>
      <scheme val="minor"/>
    </font>
    <font>
      <sz val="8"/>
      <color theme="1"/>
      <name val="Calibri"/>
      <family val="2"/>
    </font>
    <font>
      <sz val="12"/>
      <color theme="1"/>
      <name val="Calibri"/>
      <family val="2"/>
      <scheme val="minor"/>
    </font>
    <font>
      <sz val="9"/>
      <name val="Calibri"/>
      <family val="2"/>
      <scheme val="minor"/>
    </font>
    <font>
      <b/>
      <sz val="10"/>
      <color theme="0"/>
      <name val="Calibri"/>
      <family val="2"/>
    </font>
    <font>
      <sz val="10"/>
      <color theme="0"/>
      <name val="Calibri"/>
      <family val="2"/>
    </font>
    <font>
      <sz val="8"/>
      <color indexed="8"/>
      <name val="Calibri"/>
      <family val="2"/>
      <scheme val="minor"/>
    </font>
    <font>
      <sz val="8"/>
      <color theme="1"/>
      <name val="Calibri"/>
      <family val="2"/>
      <scheme val="minor"/>
    </font>
    <font>
      <sz val="8"/>
      <color rgb="FFFF0000"/>
      <name val="Calibri"/>
      <family val="2"/>
      <scheme val="minor"/>
    </font>
    <font>
      <b/>
      <sz val="8"/>
      <color rgb="FFFF0000"/>
      <name val="Calibri"/>
      <family val="2"/>
      <scheme val="minor"/>
    </font>
    <font>
      <b/>
      <sz val="8"/>
      <name val="Calibri"/>
      <family val="2"/>
      <scheme val="minor"/>
    </font>
    <font>
      <sz val="8"/>
      <name val="Calibri"/>
      <family val="2"/>
      <scheme val="minor"/>
    </font>
    <font>
      <b/>
      <sz val="8"/>
      <color indexed="8"/>
      <name val="Calibri"/>
      <family val="2"/>
      <scheme val="minor"/>
    </font>
    <font>
      <sz val="11"/>
      <color theme="1"/>
      <name val="Calibri"/>
      <family val="2"/>
      <scheme val="minor"/>
    </font>
    <font>
      <sz val="10"/>
      <color indexed="8"/>
      <name val="Arial"/>
      <family val="2"/>
    </font>
    <font>
      <sz val="10"/>
      <color rgb="FF000000"/>
      <name val="Calibri"/>
      <family val="2"/>
    </font>
  </fonts>
  <fills count="5">
    <fill>
      <patternFill patternType="none"/>
    </fill>
    <fill>
      <patternFill patternType="gray125"/>
    </fill>
    <fill>
      <patternFill patternType="solid">
        <fgColor indexed="52"/>
        <bgColor indexed="51"/>
      </patternFill>
    </fill>
    <fill>
      <patternFill patternType="solid">
        <fgColor theme="5"/>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0" fontId="2" fillId="0" borderId="0"/>
    <xf numFmtId="0" fontId="3" fillId="2" borderId="0" applyNumberFormat="0" applyBorder="0" applyProtection="0"/>
    <xf numFmtId="0" fontId="1" fillId="0" borderId="0"/>
    <xf numFmtId="166" fontId="21" fillId="0" borderId="0" applyFont="0" applyFill="0" applyBorder="0" applyAlignment="0" applyProtection="0"/>
    <xf numFmtId="0" fontId="24" fillId="3" borderId="0" applyNumberFormat="0" applyBorder="0" applyAlignment="0" applyProtection="0"/>
    <xf numFmtId="0" fontId="21" fillId="0" borderId="0"/>
    <xf numFmtId="167" fontId="21" fillId="0" borderId="0" applyFont="0" applyFill="0" applyBorder="0" applyAlignment="0" applyProtection="0"/>
    <xf numFmtId="0" fontId="32" fillId="0" borderId="0"/>
    <xf numFmtId="0" fontId="33" fillId="0" borderId="0"/>
  </cellStyleXfs>
  <cellXfs count="263">
    <xf numFmtId="0" fontId="0" fillId="0" borderId="0" xfId="0"/>
    <xf numFmtId="0" fontId="4" fillId="0" borderId="0" xfId="0" applyFont="1" applyFill="1" applyBorder="1" applyAlignment="1" applyProtection="1">
      <alignment vertical="center" wrapText="1"/>
      <protection locked="0" hidden="1"/>
    </xf>
    <xf numFmtId="0" fontId="5" fillId="0" borderId="0" xfId="0" applyFont="1" applyFill="1" applyBorder="1" applyAlignment="1" applyProtection="1">
      <alignment vertical="center" wrapText="1"/>
      <protection locked="0" hidden="1"/>
    </xf>
    <xf numFmtId="0" fontId="6"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hidden="1"/>
    </xf>
    <xf numFmtId="0" fontId="4"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6" fillId="0" borderId="0" xfId="0" applyFont="1" applyFill="1" applyBorder="1" applyAlignment="1" applyProtection="1">
      <alignment vertical="center" wrapText="1"/>
      <protection locked="0" hidden="1"/>
    </xf>
    <xf numFmtId="0" fontId="8" fillId="0" borderId="0" xfId="0" applyFont="1" applyFill="1" applyBorder="1" applyAlignment="1" applyProtection="1">
      <alignment vertical="center" wrapText="1"/>
      <protection locked="0" hidden="1"/>
    </xf>
    <xf numFmtId="0" fontId="8" fillId="0" borderId="0" xfId="0" applyFont="1" applyFill="1" applyBorder="1" applyAlignment="1" applyProtection="1">
      <alignment horizontal="left" vertical="center" wrapText="1"/>
      <protection locked="0"/>
    </xf>
    <xf numFmtId="0" fontId="7" fillId="0" borderId="0" xfId="0" applyFont="1" applyFill="1" applyAlignment="1" applyProtection="1">
      <alignment vertical="center" wrapText="1"/>
      <protection locked="0" hidden="1"/>
    </xf>
    <xf numFmtId="3" fontId="7" fillId="0" borderId="0" xfId="0" applyNumberFormat="1" applyFont="1" applyFill="1" applyAlignment="1" applyProtection="1">
      <alignment vertical="center" wrapText="1"/>
      <protection locked="0" hidden="1"/>
    </xf>
    <xf numFmtId="0" fontId="8" fillId="0" borderId="0" xfId="0" applyFont="1" applyFill="1" applyBorder="1" applyAlignment="1" applyProtection="1">
      <alignment wrapText="1"/>
      <protection locked="0"/>
    </xf>
    <xf numFmtId="0" fontId="8" fillId="0" borderId="0" xfId="0" applyFont="1" applyFill="1" applyAlignment="1" applyProtection="1">
      <alignment vertical="center" wrapText="1"/>
      <protection locked="0" hidden="1"/>
    </xf>
    <xf numFmtId="0" fontId="5" fillId="0" borderId="0" xfId="0" applyFont="1" applyFill="1" applyAlignment="1" applyProtection="1">
      <alignment vertical="center" wrapText="1"/>
      <protection locked="0" hidden="1"/>
    </xf>
    <xf numFmtId="3" fontId="5" fillId="0" borderId="0" xfId="0" applyNumberFormat="1" applyFont="1" applyFill="1" applyAlignment="1" applyProtection="1">
      <alignment vertical="center" wrapText="1"/>
      <protection locked="0" hidden="1"/>
    </xf>
    <xf numFmtId="0" fontId="9" fillId="0" borderId="0" xfId="0" applyFont="1" applyFill="1" applyAlignment="1" applyProtection="1">
      <alignment horizontal="left" vertical="center" wrapText="1"/>
    </xf>
    <xf numFmtId="0" fontId="8" fillId="0" borderId="0" xfId="0" applyFont="1" applyFill="1" applyAlignment="1" applyProtection="1">
      <alignment horizontal="center" vertical="center" wrapText="1"/>
    </xf>
    <xf numFmtId="4" fontId="8" fillId="0" borderId="0" xfId="0" applyNumberFormat="1" applyFont="1" applyFill="1" applyAlignment="1" applyProtection="1">
      <alignment vertical="center" wrapText="1"/>
    </xf>
    <xf numFmtId="0" fontId="7" fillId="0" borderId="0" xfId="0" applyNumberFormat="1" applyFont="1" applyFill="1" applyBorder="1" applyAlignment="1" applyProtection="1">
      <alignment vertical="center" wrapText="1"/>
      <protection locked="0" hidden="1"/>
    </xf>
    <xf numFmtId="0" fontId="8" fillId="0" borderId="0" xfId="0" applyFont="1" applyFill="1" applyAlignment="1" applyProtection="1">
      <alignment horizontal="left" vertical="center" wrapText="1"/>
    </xf>
    <xf numFmtId="0" fontId="9" fillId="0" borderId="0" xfId="0" applyFont="1" applyFill="1" applyAlignment="1" applyProtection="1">
      <alignment horizontal="center" vertical="center" wrapText="1"/>
    </xf>
    <xf numFmtId="4" fontId="9" fillId="0" borderId="0" xfId="0" applyNumberFormat="1" applyFont="1" applyFill="1" applyAlignment="1" applyProtection="1">
      <alignment vertical="center" wrapText="1"/>
    </xf>
    <xf numFmtId="0" fontId="5" fillId="0" borderId="0" xfId="0" applyNumberFormat="1" applyFont="1" applyFill="1" applyBorder="1" applyAlignment="1" applyProtection="1">
      <alignment vertical="center" wrapText="1"/>
      <protection locked="0" hidden="1"/>
    </xf>
    <xf numFmtId="0" fontId="7" fillId="0" borderId="0" xfId="0" applyFont="1" applyFill="1" applyAlignment="1" applyProtection="1">
      <alignment horizontal="center" vertical="center" wrapText="1"/>
    </xf>
    <xf numFmtId="4" fontId="7" fillId="0" borderId="0" xfId="0" applyNumberFormat="1" applyFont="1" applyFill="1" applyAlignment="1" applyProtection="1">
      <alignment vertical="center" wrapText="1"/>
    </xf>
    <xf numFmtId="0" fontId="6" fillId="0" borderId="0" xfId="0" applyFont="1" applyFill="1" applyAlignment="1" applyProtection="1">
      <alignment vertical="center" wrapText="1"/>
      <protection locked="0" hidden="1"/>
    </xf>
    <xf numFmtId="0" fontId="8" fillId="0" borderId="0" xfId="0" applyFont="1" applyFill="1" applyAlignment="1" applyProtection="1">
      <alignment horizontal="center" vertical="center" wrapText="1"/>
      <protection locked="0" hidden="1"/>
    </xf>
    <xf numFmtId="4" fontId="7" fillId="0" borderId="0" xfId="0" applyNumberFormat="1" applyFont="1" applyFill="1" applyAlignment="1" applyProtection="1">
      <alignment vertical="center" wrapText="1"/>
      <protection locked="0" hidden="1"/>
    </xf>
    <xf numFmtId="165" fontId="7" fillId="0" borderId="0" xfId="0" applyNumberFormat="1" applyFont="1" applyFill="1" applyAlignment="1" applyProtection="1">
      <alignment vertical="center" wrapText="1"/>
      <protection locked="0" hidden="1"/>
    </xf>
    <xf numFmtId="0" fontId="7" fillId="0" borderId="0" xfId="0" applyNumberFormat="1" applyFont="1" applyFill="1" applyAlignment="1" applyProtection="1">
      <alignment vertical="center" wrapText="1"/>
      <protection locked="0" hidden="1"/>
    </xf>
    <xf numFmtId="0" fontId="9" fillId="0" borderId="0" xfId="0" applyFont="1" applyFill="1" applyBorder="1" applyAlignment="1" applyProtection="1">
      <alignment vertical="center" wrapText="1"/>
      <protection locked="0" hidden="1"/>
    </xf>
    <xf numFmtId="49" fontId="4" fillId="0" borderId="0" xfId="0" applyNumberFormat="1" applyFont="1" applyFill="1" applyBorder="1" applyAlignment="1" applyProtection="1">
      <alignment vertical="center" wrapText="1"/>
      <protection locked="0" hidden="1"/>
    </xf>
    <xf numFmtId="0" fontId="6" fillId="0" borderId="0" xfId="0" applyFont="1" applyFill="1" applyBorder="1" applyAlignment="1" applyProtection="1">
      <alignment horizontal="justify" vertical="center" wrapText="1"/>
      <protection locked="0" hidden="1"/>
    </xf>
    <xf numFmtId="0" fontId="14" fillId="0" borderId="0" xfId="2" applyFont="1" applyFill="1" applyAlignment="1" applyProtection="1">
      <alignment horizontal="center" vertical="center" wrapText="1"/>
      <protection locked="0" hidden="1"/>
    </xf>
    <xf numFmtId="0" fontId="15" fillId="0" borderId="0" xfId="2" applyFont="1" applyFill="1" applyAlignment="1" applyProtection="1">
      <alignment horizontal="center" vertical="center" wrapText="1"/>
    </xf>
    <xf numFmtId="0" fontId="4" fillId="0" borderId="0" xfId="2" applyFont="1" applyFill="1" applyBorder="1" applyAlignment="1" applyProtection="1">
      <alignment vertical="center" wrapText="1"/>
      <protection locked="0"/>
    </xf>
    <xf numFmtId="0" fontId="14" fillId="0" borderId="0" xfId="2" applyFont="1" applyFill="1" applyAlignment="1" applyProtection="1">
      <alignment vertical="center" wrapText="1"/>
      <protection locked="0" hidden="1"/>
    </xf>
    <xf numFmtId="4" fontId="15" fillId="0" borderId="0" xfId="2" applyNumberFormat="1" applyFont="1" applyFill="1" applyAlignment="1" applyProtection="1">
      <alignment vertical="center" wrapText="1"/>
    </xf>
    <xf numFmtId="0" fontId="4" fillId="0" borderId="0" xfId="2" applyFont="1" applyFill="1" applyBorder="1" applyAlignment="1" applyProtection="1">
      <alignment vertical="center" wrapText="1"/>
      <protection locked="0" hidden="1"/>
    </xf>
    <xf numFmtId="0" fontId="14" fillId="0" borderId="0" xfId="2" applyFont="1" applyFill="1"/>
    <xf numFmtId="4" fontId="14" fillId="0" borderId="0" xfId="2" applyNumberFormat="1" applyFont="1" applyFill="1" applyAlignment="1" applyProtection="1">
      <alignment vertical="center" wrapText="1"/>
      <protection locked="0" hidden="1"/>
    </xf>
    <xf numFmtId="0" fontId="16" fillId="0" borderId="0" xfId="2" applyFont="1" applyFill="1" applyAlignment="1" applyProtection="1">
      <alignment horizontal="center" vertical="center" wrapText="1"/>
    </xf>
    <xf numFmtId="0" fontId="17" fillId="0" borderId="0" xfId="2" applyFont="1" applyFill="1" applyBorder="1" applyAlignment="1" applyProtection="1">
      <alignment vertical="center" wrapText="1"/>
      <protection locked="0" hidden="1"/>
    </xf>
    <xf numFmtId="0" fontId="17" fillId="0" borderId="0" xfId="2" applyFont="1" applyFill="1" applyAlignment="1" applyProtection="1">
      <alignment vertical="center" wrapText="1"/>
      <protection locked="0" hidden="1"/>
    </xf>
    <xf numFmtId="0" fontId="17" fillId="0" borderId="0" xfId="2" applyFont="1" applyFill="1" applyAlignment="1" applyProtection="1">
      <alignment horizontal="center" vertical="center" wrapText="1"/>
      <protection locked="0" hidden="1"/>
    </xf>
    <xf numFmtId="4" fontId="17" fillId="0" borderId="0" xfId="2" applyNumberFormat="1" applyFont="1" applyFill="1" applyAlignment="1" applyProtection="1">
      <alignment vertical="center" wrapText="1"/>
      <protection locked="0" hidden="1"/>
    </xf>
    <xf numFmtId="4" fontId="16" fillId="0" borderId="0" xfId="2" applyNumberFormat="1" applyFont="1" applyFill="1" applyAlignment="1" applyProtection="1">
      <alignment vertical="center" wrapText="1"/>
    </xf>
    <xf numFmtId="0" fontId="14" fillId="0" borderId="0" xfId="2" applyFont="1" applyFill="1" applyAlignment="1" applyProtection="1">
      <alignment horizontal="center" vertical="center" wrapText="1"/>
    </xf>
    <xf numFmtId="0" fontId="14" fillId="0" borderId="0" xfId="2" applyFont="1" applyFill="1" applyBorder="1" applyAlignment="1" applyProtection="1">
      <alignment vertical="center" wrapText="1"/>
      <protection locked="0" hidden="1"/>
    </xf>
    <xf numFmtId="4" fontId="14" fillId="0" borderId="0" xfId="2" applyNumberFormat="1" applyFont="1" applyFill="1" applyAlignment="1" applyProtection="1">
      <alignment vertical="center" wrapText="1"/>
    </xf>
    <xf numFmtId="0" fontId="6" fillId="0" borderId="0" xfId="2" applyFont="1" applyFill="1" applyAlignment="1" applyProtection="1">
      <alignment vertical="center" wrapText="1"/>
      <protection locked="0" hidden="1"/>
    </xf>
    <xf numFmtId="4" fontId="6" fillId="0" borderId="0" xfId="2" applyNumberFormat="1" applyFont="1" applyFill="1" applyAlignment="1" applyProtection="1">
      <alignment vertical="center" wrapText="1"/>
      <protection locked="0" hidden="1"/>
    </xf>
    <xf numFmtId="0" fontId="15" fillId="0" borderId="0" xfId="2" applyFont="1" applyFill="1" applyAlignment="1" applyProtection="1">
      <alignment horizontal="center" vertical="center" wrapText="1"/>
      <protection locked="0" hidden="1"/>
    </xf>
    <xf numFmtId="164" fontId="17" fillId="0" borderId="0" xfId="2" applyNumberFormat="1" applyFont="1" applyFill="1" applyAlignment="1" applyProtection="1">
      <alignment vertical="center" wrapText="1"/>
      <protection locked="0" hidden="1"/>
    </xf>
    <xf numFmtId="0" fontId="14" fillId="0" borderId="0" xfId="2" applyFont="1" applyFill="1" applyAlignment="1" applyProtection="1">
      <alignment horizontal="left" vertical="center" wrapText="1"/>
      <protection locked="0" hidden="1"/>
    </xf>
    <xf numFmtId="0" fontId="6" fillId="0" borderId="0" xfId="2" applyFont="1" applyFill="1" applyBorder="1" applyAlignment="1" applyProtection="1">
      <alignment vertical="center" wrapText="1"/>
      <protection locked="0" hidden="1"/>
    </xf>
    <xf numFmtId="0" fontId="14" fillId="0" borderId="0" xfId="2" applyFont="1" applyFill="1" applyAlignment="1">
      <alignment vertical="center" wrapText="1"/>
    </xf>
    <xf numFmtId="0" fontId="14" fillId="0" borderId="0" xfId="2" applyNumberFormat="1" applyFont="1" applyFill="1" applyAlignment="1" applyProtection="1">
      <alignment horizontal="center" vertical="top" wrapText="1"/>
    </xf>
    <xf numFmtId="0" fontId="14" fillId="0" borderId="0" xfId="2" applyNumberFormat="1" applyFont="1" applyFill="1" applyAlignment="1" applyProtection="1">
      <alignment vertical="top" wrapText="1"/>
      <protection locked="0" hidden="1"/>
    </xf>
    <xf numFmtId="0" fontId="14" fillId="0" borderId="0" xfId="2" applyNumberFormat="1" applyFont="1" applyFill="1" applyAlignment="1">
      <alignment vertical="top" wrapText="1"/>
    </xf>
    <xf numFmtId="0" fontId="14" fillId="0" borderId="0" xfId="2" applyNumberFormat="1" applyFont="1" applyFill="1" applyAlignment="1" applyProtection="1">
      <alignment vertical="top" wrapText="1"/>
    </xf>
    <xf numFmtId="0" fontId="18" fillId="0" borderId="0" xfId="2" applyFont="1" applyFill="1" applyAlignment="1" applyProtection="1">
      <alignment vertical="center" wrapText="1"/>
      <protection locked="0" hidden="1"/>
    </xf>
    <xf numFmtId="0" fontId="17" fillId="0" borderId="0" xfId="2" applyFont="1" applyFill="1" applyAlignment="1" applyProtection="1">
      <alignment horizontal="left" vertical="center" wrapText="1"/>
      <protection locked="0" hidden="1"/>
    </xf>
    <xf numFmtId="0" fontId="15" fillId="0" borderId="0" xfId="2" applyFont="1" applyFill="1" applyAlignment="1" applyProtection="1">
      <alignment vertical="center" wrapText="1"/>
      <protection locked="0" hidden="1"/>
    </xf>
    <xf numFmtId="0" fontId="14" fillId="0" borderId="0" xfId="2" applyFont="1" applyFill="1" applyBorder="1" applyAlignment="1">
      <alignment vertical="center" wrapText="1"/>
    </xf>
    <xf numFmtId="0" fontId="14" fillId="0" borderId="0" xfId="2" applyNumberFormat="1" applyFont="1" applyFill="1" applyAlignment="1" applyProtection="1">
      <alignment vertical="center" wrapText="1"/>
      <protection locked="0" hidden="1"/>
    </xf>
    <xf numFmtId="0" fontId="17" fillId="0" borderId="0" xfId="2" applyNumberFormat="1" applyFont="1" applyFill="1" applyAlignment="1" applyProtection="1">
      <alignment vertical="center" wrapText="1"/>
      <protection locked="0" hidden="1"/>
    </xf>
    <xf numFmtId="0" fontId="6" fillId="0" borderId="0" xfId="2" applyFont="1" applyFill="1" applyBorder="1" applyAlignment="1" applyProtection="1">
      <alignment vertical="center" wrapText="1"/>
      <protection locked="0"/>
    </xf>
    <xf numFmtId="0" fontId="14" fillId="0" borderId="0" xfId="2" applyFont="1" applyFill="1" applyAlignment="1" applyProtection="1">
      <alignment vertical="center" wrapText="1"/>
      <protection locked="0"/>
    </xf>
    <xf numFmtId="0" fontId="14" fillId="0" borderId="0" xfId="2" applyFont="1" applyFill="1" applyBorder="1" applyAlignment="1" applyProtection="1">
      <alignment vertical="center" wrapText="1"/>
      <protection locked="0"/>
    </xf>
    <xf numFmtId="0" fontId="18" fillId="0" borderId="0" xfId="2" applyFont="1" applyFill="1" applyBorder="1" applyAlignment="1" applyProtection="1">
      <alignment vertical="center" wrapText="1"/>
      <protection locked="0"/>
    </xf>
    <xf numFmtId="0" fontId="15" fillId="0" borderId="0" xfId="2" applyFont="1" applyFill="1" applyBorder="1" applyAlignment="1" applyProtection="1">
      <alignment vertical="center" wrapText="1"/>
      <protection locked="0" hidden="1"/>
    </xf>
    <xf numFmtId="0" fontId="7" fillId="0" borderId="0" xfId="0" applyFont="1" applyFill="1" applyAlignment="1" applyProtection="1">
      <alignment horizontal="center" vertical="center" wrapText="1"/>
      <protection locked="0" hidden="1"/>
    </xf>
    <xf numFmtId="49" fontId="7" fillId="0" borderId="0" xfId="0" applyNumberFormat="1" applyFont="1" applyFill="1" applyAlignment="1" applyProtection="1">
      <alignment vertical="center" wrapText="1"/>
      <protection locked="0" hidden="1"/>
    </xf>
    <xf numFmtId="0" fontId="5" fillId="0" borderId="0" xfId="0" applyFont="1" applyFill="1" applyAlignment="1" applyProtection="1">
      <alignment horizontal="center" vertical="center" wrapText="1"/>
      <protection locked="0" hidden="1"/>
    </xf>
    <xf numFmtId="4" fontId="5" fillId="0" borderId="0" xfId="0" applyNumberFormat="1" applyFont="1" applyFill="1" applyAlignment="1" applyProtection="1">
      <alignment vertical="center" wrapText="1"/>
      <protection locked="0" hidden="1"/>
    </xf>
    <xf numFmtId="165" fontId="5" fillId="0" borderId="0" xfId="0" applyNumberFormat="1" applyFont="1" applyFill="1" applyAlignment="1" applyProtection="1">
      <alignment vertical="center" wrapText="1"/>
      <protection locked="0" hidden="1"/>
    </xf>
    <xf numFmtId="165" fontId="6" fillId="0" borderId="0" xfId="0" applyNumberFormat="1" applyFont="1" applyFill="1" applyAlignment="1" applyProtection="1">
      <alignment vertical="center" wrapText="1"/>
      <protection locked="0" hidden="1"/>
    </xf>
    <xf numFmtId="0" fontId="19" fillId="0" borderId="0" xfId="0" applyFont="1" applyFill="1" applyBorder="1" applyAlignment="1">
      <alignment vertical="center" wrapText="1"/>
    </xf>
    <xf numFmtId="0" fontId="5" fillId="0" borderId="0" xfId="0" applyNumberFormat="1" applyFont="1" applyFill="1" applyAlignment="1" applyProtection="1">
      <alignment vertical="center" wrapText="1"/>
      <protection locked="0" hidden="1"/>
    </xf>
    <xf numFmtId="165" fontId="9" fillId="0" borderId="0" xfId="0" applyNumberFormat="1" applyFont="1" applyFill="1" applyAlignment="1" applyProtection="1">
      <alignment vertical="center" wrapText="1"/>
      <protection locked="0" hidden="1"/>
    </xf>
    <xf numFmtId="0" fontId="19" fillId="0" borderId="0" xfId="0" applyNumberFormat="1" applyFont="1" applyFill="1" applyBorder="1" applyAlignment="1" applyProtection="1">
      <alignment vertical="center" wrapText="1"/>
      <protection locked="0" hidden="1"/>
    </xf>
    <xf numFmtId="0" fontId="10" fillId="0" borderId="0" xfId="0" applyFont="1" applyFill="1" applyAlignment="1" applyProtection="1">
      <alignment vertical="center" wrapText="1"/>
      <protection locked="0" hidden="1"/>
    </xf>
    <xf numFmtId="165" fontId="5" fillId="0" borderId="0" xfId="0" applyNumberFormat="1" applyFont="1" applyFill="1" applyAlignment="1" applyProtection="1">
      <alignment horizontal="center" vertical="center" wrapText="1"/>
      <protection locked="0" hidden="1"/>
    </xf>
    <xf numFmtId="0" fontId="8" fillId="0" borderId="0" xfId="0" applyFont="1" applyFill="1" applyAlignment="1">
      <alignment wrapText="1"/>
    </xf>
    <xf numFmtId="0" fontId="4" fillId="0" borderId="0" xfId="0" applyFont="1" applyFill="1" applyAlignment="1" applyProtection="1">
      <alignment vertical="center" wrapText="1"/>
      <protection locked="0" hidden="1"/>
    </xf>
    <xf numFmtId="4" fontId="4" fillId="0" borderId="0" xfId="0" applyNumberFormat="1" applyFont="1" applyFill="1" applyAlignment="1" applyProtection="1">
      <alignment vertical="center" wrapText="1"/>
    </xf>
    <xf numFmtId="49" fontId="8" fillId="0" borderId="0" xfId="0" applyNumberFormat="1" applyFont="1" applyFill="1" applyAlignment="1" applyProtection="1">
      <alignment vertical="center" wrapText="1"/>
      <protection locked="0" hidden="1"/>
    </xf>
    <xf numFmtId="0" fontId="8" fillId="0" borderId="0" xfId="0" applyFont="1" applyFill="1" applyAlignment="1" applyProtection="1">
      <alignment horizontal="justify" vertical="center" wrapText="1"/>
      <protection locked="0" hidden="1"/>
    </xf>
    <xf numFmtId="0" fontId="7" fillId="0" borderId="0" xfId="1" applyNumberFormat="1" applyFont="1" applyFill="1" applyAlignment="1" applyProtection="1">
      <alignment vertical="center" wrapText="1"/>
      <protection locked="0" hidden="1"/>
    </xf>
    <xf numFmtId="1" fontId="14" fillId="0" borderId="0" xfId="2" applyNumberFormat="1" applyFont="1" applyFill="1" applyAlignment="1" applyProtection="1">
      <alignment vertical="center" wrapText="1"/>
      <protection locked="0" hidden="1"/>
    </xf>
    <xf numFmtId="4" fontId="14" fillId="0" borderId="0" xfId="2" applyNumberFormat="1" applyFont="1" applyFill="1" applyAlignment="1" applyProtection="1">
      <alignment vertical="top" wrapText="1"/>
      <protection locked="0" hidden="1"/>
    </xf>
    <xf numFmtId="0" fontId="6" fillId="0" borderId="0" xfId="2" applyFont="1" applyFill="1" applyBorder="1" applyAlignment="1" applyProtection="1">
      <alignment horizontal="center" vertical="center" wrapText="1"/>
      <protection locked="0"/>
    </xf>
    <xf numFmtId="0" fontId="14" fillId="0" borderId="0" xfId="2" applyFont="1" applyFill="1" applyAlignment="1">
      <alignment horizontal="center"/>
    </xf>
    <xf numFmtId="0" fontId="14" fillId="0" borderId="0" xfId="2" applyFont="1" applyFill="1" applyBorder="1" applyAlignment="1" applyProtection="1">
      <alignment horizontal="center" vertical="center" wrapText="1"/>
      <protection locked="0" hidden="1"/>
    </xf>
    <xf numFmtId="3" fontId="7" fillId="0" borderId="0" xfId="0" applyNumberFormat="1" applyFont="1" applyFill="1" applyAlignment="1" applyProtection="1">
      <alignment horizontal="center" vertical="center" wrapText="1"/>
      <protection locked="0" hidden="1"/>
    </xf>
    <xf numFmtId="0" fontId="6" fillId="0" borderId="0" xfId="2" applyFont="1" applyFill="1" applyAlignment="1" applyProtection="1">
      <alignment horizontal="center" vertical="center" wrapText="1"/>
      <protection locked="0" hidden="1"/>
    </xf>
    <xf numFmtId="0" fontId="14" fillId="0" borderId="0" xfId="2" applyFont="1" applyFill="1" applyAlignment="1"/>
    <xf numFmtId="0" fontId="5" fillId="0" borderId="0" xfId="2" applyFont="1" applyFill="1" applyBorder="1" applyAlignment="1" applyProtection="1">
      <alignment vertical="center" wrapText="1"/>
      <protection locked="0" hidden="1"/>
    </xf>
    <xf numFmtId="0" fontId="4" fillId="0" borderId="0" xfId="2" applyFont="1" applyFill="1" applyAlignment="1" applyProtection="1">
      <alignment horizontal="center" vertical="center" wrapText="1"/>
      <protection locked="0" hidden="1"/>
    </xf>
    <xf numFmtId="0" fontId="4" fillId="0" borderId="0" xfId="2" applyFont="1" applyFill="1" applyAlignment="1" applyProtection="1">
      <alignment horizontal="center" vertical="center" wrapText="1"/>
    </xf>
    <xf numFmtId="4" fontId="4" fillId="0" borderId="0" xfId="2" applyNumberFormat="1" applyFont="1" applyFill="1" applyAlignment="1" applyProtection="1">
      <alignment vertical="center" wrapText="1"/>
    </xf>
    <xf numFmtId="165" fontId="14" fillId="0" borderId="0" xfId="2" applyNumberFormat="1" applyFont="1" applyFill="1" applyAlignment="1" applyProtection="1">
      <alignment vertical="center" wrapText="1"/>
      <protection locked="0" hidden="1"/>
    </xf>
    <xf numFmtId="1" fontId="14" fillId="0" borderId="0" xfId="2" applyNumberFormat="1" applyFont="1" applyFill="1"/>
    <xf numFmtId="4" fontId="14" fillId="0" borderId="0" xfId="2" applyNumberFormat="1" applyFont="1" applyFill="1"/>
    <xf numFmtId="0" fontId="14" fillId="0" borderId="0" xfId="2" applyNumberFormat="1" applyFont="1" applyFill="1" applyAlignment="1" applyProtection="1">
      <alignment horizontal="right" vertical="center" wrapText="1"/>
      <protection locked="0" hidden="1"/>
    </xf>
    <xf numFmtId="0" fontId="10" fillId="0" borderId="0" xfId="2" applyFont="1" applyFill="1" applyAlignment="1" applyProtection="1">
      <alignment horizontal="center" vertical="center" wrapText="1"/>
      <protection locked="0" hidden="1"/>
    </xf>
    <xf numFmtId="0" fontId="9" fillId="0" borderId="0" xfId="2" applyFont="1" applyFill="1" applyAlignment="1" applyProtection="1">
      <alignment horizontal="center" vertical="center" wrapText="1"/>
    </xf>
    <xf numFmtId="0" fontId="5" fillId="0" borderId="0" xfId="2" applyFont="1" applyFill="1" applyAlignment="1" applyProtection="1">
      <alignment vertical="center" wrapText="1"/>
      <protection locked="0" hidden="1"/>
    </xf>
    <xf numFmtId="0" fontId="5" fillId="0" borderId="0" xfId="2" applyFont="1" applyFill="1" applyAlignment="1" applyProtection="1">
      <alignment horizontal="center" vertical="center" wrapText="1"/>
      <protection locked="0" hidden="1"/>
    </xf>
    <xf numFmtId="1" fontId="5" fillId="0" borderId="0" xfId="2" applyNumberFormat="1" applyFont="1" applyFill="1" applyAlignment="1" applyProtection="1">
      <alignment vertical="center" wrapText="1"/>
      <protection locked="0" hidden="1"/>
    </xf>
    <xf numFmtId="4" fontId="5" fillId="0" borderId="0" xfId="2" applyNumberFormat="1" applyFont="1" applyFill="1" applyAlignment="1" applyProtection="1">
      <alignment vertical="center" wrapText="1"/>
      <protection locked="0" hidden="1"/>
    </xf>
    <xf numFmtId="4" fontId="9" fillId="0" borderId="0" xfId="2" applyNumberFormat="1" applyFont="1" applyFill="1" applyAlignment="1" applyProtection="1">
      <alignment vertical="center" wrapText="1"/>
    </xf>
    <xf numFmtId="165" fontId="5" fillId="0" borderId="0" xfId="2" applyNumberFormat="1" applyFont="1" applyFill="1" applyAlignment="1" applyProtection="1">
      <alignment vertical="center" wrapText="1"/>
      <protection locked="0" hidden="1"/>
    </xf>
    <xf numFmtId="0" fontId="5" fillId="0" borderId="0" xfId="2" applyNumberFormat="1" applyFont="1" applyFill="1" applyAlignment="1" applyProtection="1">
      <alignment horizontal="right" vertical="center" wrapText="1"/>
      <protection locked="0" hidden="1"/>
    </xf>
    <xf numFmtId="0" fontId="10" fillId="0" borderId="0" xfId="2" applyFont="1" applyFill="1"/>
    <xf numFmtId="0" fontId="6" fillId="0" borderId="0" xfId="2" applyFont="1" applyFill="1" applyAlignment="1" applyProtection="1">
      <alignment horizontal="center" vertical="center" wrapText="1"/>
    </xf>
    <xf numFmtId="1" fontId="6" fillId="0" borderId="0" xfId="2" applyNumberFormat="1" applyFont="1" applyFill="1" applyAlignment="1" applyProtection="1">
      <alignment vertical="center" wrapText="1"/>
      <protection locked="0" hidden="1"/>
    </xf>
    <xf numFmtId="4" fontId="5" fillId="0" borderId="0" xfId="2" applyNumberFormat="1" applyFont="1" applyFill="1" applyAlignment="1" applyProtection="1">
      <alignment vertical="center" wrapText="1"/>
    </xf>
    <xf numFmtId="0" fontId="6" fillId="0" borderId="0" xfId="4" applyFont="1" applyFill="1" applyAlignment="1" applyProtection="1">
      <alignment horizontal="center" vertical="center" wrapText="1"/>
      <protection locked="0" hidden="1"/>
    </xf>
    <xf numFmtId="165" fontId="6" fillId="0" borderId="0" xfId="2" applyNumberFormat="1" applyFont="1" applyFill="1" applyAlignment="1" applyProtection="1">
      <alignment vertical="center" wrapText="1"/>
      <protection locked="0" hidden="1"/>
    </xf>
    <xf numFmtId="0" fontId="14" fillId="0" borderId="0" xfId="2" applyNumberFormat="1" applyFont="1" applyFill="1" applyAlignment="1" applyProtection="1">
      <alignment horizontal="center" vertical="center" wrapText="1"/>
      <protection locked="0" hidden="1"/>
    </xf>
    <xf numFmtId="0" fontId="6" fillId="0" borderId="0" xfId="2" applyNumberFormat="1" applyFont="1" applyFill="1" applyAlignment="1" applyProtection="1">
      <alignment horizontal="center" vertical="center" wrapText="1"/>
      <protection locked="0" hidden="1"/>
    </xf>
    <xf numFmtId="0" fontId="18" fillId="0" borderId="0" xfId="2" applyNumberFormat="1" applyFont="1" applyFill="1" applyAlignment="1" applyProtection="1">
      <alignment horizontal="center" vertical="center" wrapText="1"/>
      <protection locked="0" hidden="1"/>
    </xf>
    <xf numFmtId="165" fontId="10" fillId="0" borderId="0" xfId="2" applyNumberFormat="1" applyFont="1" applyFill="1" applyAlignment="1" applyProtection="1">
      <alignment vertical="center" wrapText="1"/>
      <protection locked="0" hidden="1"/>
    </xf>
    <xf numFmtId="165" fontId="10" fillId="0" borderId="0" xfId="0" applyNumberFormat="1" applyFont="1" applyFill="1" applyAlignment="1" applyProtection="1">
      <alignment vertical="center" wrapText="1"/>
      <protection locked="0" hidden="1"/>
    </xf>
    <xf numFmtId="4" fontId="5" fillId="0" borderId="0" xfId="0" applyNumberFormat="1" applyFont="1" applyFill="1" applyAlignment="1" applyProtection="1">
      <alignment horizontal="center" vertical="center" wrapText="1"/>
      <protection locked="0" hidden="1"/>
    </xf>
    <xf numFmtId="0" fontId="7" fillId="0" borderId="0" xfId="0" applyNumberFormat="1" applyFont="1" applyFill="1" applyAlignment="1" applyProtection="1">
      <alignment horizontal="right" vertical="center" wrapText="1"/>
      <protection locked="0" hidden="1"/>
    </xf>
    <xf numFmtId="0" fontId="5" fillId="0" borderId="0" xfId="0" applyNumberFormat="1" applyFont="1" applyFill="1" applyAlignment="1" applyProtection="1">
      <alignment horizontal="right" vertical="center" wrapText="1"/>
      <protection locked="0" hidden="1"/>
    </xf>
    <xf numFmtId="0" fontId="17" fillId="0" borderId="0" xfId="2" applyNumberFormat="1" applyFont="1" applyFill="1" applyAlignment="1" applyProtection="1">
      <alignment horizontal="right" vertical="center" wrapText="1"/>
      <protection locked="0" hidden="1"/>
    </xf>
    <xf numFmtId="0" fontId="17" fillId="0" borderId="0" xfId="2" applyNumberFormat="1" applyFont="1" applyFill="1" applyAlignment="1" applyProtection="1">
      <alignment horizontal="center" vertical="center" wrapText="1"/>
      <protection locked="0" hidden="1"/>
    </xf>
    <xf numFmtId="0" fontId="7" fillId="0" borderId="0" xfId="0" applyNumberFormat="1" applyFont="1" applyFill="1" applyAlignment="1" applyProtection="1">
      <alignment horizontal="center" vertical="center" wrapText="1"/>
      <protection locked="0" hidden="1"/>
    </xf>
    <xf numFmtId="0" fontId="5" fillId="0" borderId="0" xfId="0" applyNumberFormat="1" applyFont="1" applyFill="1" applyAlignment="1" applyProtection="1">
      <alignment horizontal="center" vertical="center" wrapText="1"/>
      <protection locked="0" hidden="1"/>
    </xf>
    <xf numFmtId="165" fontId="10" fillId="0" borderId="0" xfId="0" applyNumberFormat="1" applyFont="1" applyFill="1" applyBorder="1" applyAlignment="1" applyProtection="1">
      <alignment vertical="center" wrapText="1"/>
      <protection locked="0" hidden="1"/>
    </xf>
    <xf numFmtId="165" fontId="19" fillId="0" borderId="0" xfId="0" applyNumberFormat="1" applyFont="1" applyFill="1" applyBorder="1" applyAlignment="1" applyProtection="1">
      <alignment vertical="center" wrapText="1"/>
      <protection locked="0" hidden="1"/>
    </xf>
    <xf numFmtId="165" fontId="18" fillId="0" borderId="0" xfId="2" applyNumberFormat="1" applyFont="1" applyFill="1" applyAlignment="1" applyProtection="1">
      <alignment vertical="center" wrapText="1"/>
      <protection locked="0" hidden="1"/>
    </xf>
    <xf numFmtId="165" fontId="17" fillId="0" borderId="0" xfId="2" applyNumberFormat="1" applyFont="1" applyFill="1" applyAlignment="1" applyProtection="1">
      <alignment vertical="center" wrapText="1"/>
      <protection locked="0" hidden="1"/>
    </xf>
    <xf numFmtId="165" fontId="7" fillId="0" borderId="0" xfId="0" applyNumberFormat="1" applyFont="1" applyFill="1" applyBorder="1" applyAlignment="1" applyProtection="1">
      <alignment vertical="center" wrapText="1"/>
      <protection locked="0" hidden="1"/>
    </xf>
    <xf numFmtId="165" fontId="5" fillId="0" borderId="0" xfId="0" applyNumberFormat="1" applyFont="1" applyFill="1" applyBorder="1" applyAlignment="1" applyProtection="1">
      <alignment vertical="center" wrapText="1"/>
      <protection locked="0" hidden="1"/>
    </xf>
    <xf numFmtId="165" fontId="16" fillId="0" borderId="0" xfId="2" applyNumberFormat="1" applyFont="1" applyFill="1" applyAlignment="1" applyProtection="1">
      <alignment vertical="center" wrapText="1"/>
      <protection locked="0" hidden="1"/>
    </xf>
    <xf numFmtId="0" fontId="6" fillId="0" borderId="0" xfId="0" applyNumberFormat="1" applyFont="1" applyFill="1" applyAlignment="1" applyProtection="1">
      <alignment horizontal="center" vertical="center" wrapText="1"/>
      <protection locked="0" hidden="1"/>
    </xf>
    <xf numFmtId="0" fontId="10" fillId="0" borderId="0" xfId="0" applyNumberFormat="1" applyFont="1" applyFill="1" applyBorder="1" applyAlignment="1" applyProtection="1">
      <alignment horizontal="center" vertical="center" wrapText="1"/>
      <protection locked="0" hidden="1"/>
    </xf>
    <xf numFmtId="0" fontId="19" fillId="0" borderId="0" xfId="0" applyNumberFormat="1" applyFont="1" applyFill="1" applyBorder="1" applyAlignment="1" applyProtection="1">
      <alignment horizontal="center" vertical="center" wrapText="1"/>
      <protection locked="0" hidden="1"/>
    </xf>
    <xf numFmtId="0" fontId="7" fillId="0" borderId="0" xfId="1" applyNumberFormat="1" applyFont="1" applyFill="1" applyAlignment="1" applyProtection="1">
      <alignment horizontal="center" vertical="center" wrapText="1"/>
      <protection locked="0" hidden="1"/>
    </xf>
    <xf numFmtId="0" fontId="7" fillId="0" borderId="0" xfId="0" applyNumberFormat="1" applyFont="1" applyFill="1" applyBorder="1" applyAlignment="1" applyProtection="1">
      <alignment horizontal="center" vertical="center" wrapText="1"/>
      <protection locked="0" hidden="1"/>
    </xf>
    <xf numFmtId="0" fontId="10" fillId="0" borderId="0" xfId="0" applyFont="1" applyFill="1" applyBorder="1" applyAlignment="1" applyProtection="1">
      <alignment vertical="center" wrapText="1"/>
      <protection locked="0" hidden="1"/>
    </xf>
    <xf numFmtId="0" fontId="20" fillId="0" borderId="0" xfId="0" applyFont="1"/>
    <xf numFmtId="0" fontId="20" fillId="0" borderId="0" xfId="0" pivotButton="1" applyFont="1"/>
    <xf numFmtId="0" fontId="20" fillId="0" borderId="0" xfId="0" applyNumberFormat="1" applyFont="1"/>
    <xf numFmtId="4" fontId="20" fillId="0" borderId="0" xfId="0" applyNumberFormat="1" applyFont="1"/>
    <xf numFmtId="0" fontId="14" fillId="0" borderId="0" xfId="2" applyFont="1" applyFill="1" applyAlignment="1">
      <alignment horizontal="center" vertical="center"/>
    </xf>
    <xf numFmtId="0" fontId="15" fillId="0" borderId="0" xfId="2" applyFont="1" applyFill="1" applyBorder="1" applyAlignment="1" applyProtection="1">
      <alignment horizontal="center" vertical="center" wrapText="1"/>
      <protection locked="0" hidden="1"/>
    </xf>
    <xf numFmtId="0" fontId="14" fillId="0" borderId="0" xfId="2" applyFont="1" applyFill="1" applyBorder="1" applyAlignment="1" applyProtection="1">
      <alignment horizontal="center" vertical="center" wrapText="1"/>
    </xf>
    <xf numFmtId="0" fontId="14" fillId="0" borderId="0" xfId="2" applyFont="1" applyFill="1" applyBorder="1"/>
    <xf numFmtId="0" fontId="7" fillId="0" borderId="0" xfId="0" applyFont="1" applyFill="1" applyBorder="1" applyAlignment="1" applyProtection="1">
      <alignment horizontal="center" vertical="center" wrapText="1"/>
      <protection locked="0" hidden="1"/>
    </xf>
    <xf numFmtId="4" fontId="14" fillId="0" borderId="0" xfId="2" applyNumberFormat="1" applyFont="1" applyFill="1" applyBorder="1" applyAlignment="1" applyProtection="1">
      <alignment vertical="center" wrapText="1"/>
      <protection locked="0" hidden="1"/>
    </xf>
    <xf numFmtId="4" fontId="14" fillId="0" borderId="0" xfId="2" applyNumberFormat="1" applyFont="1" applyFill="1" applyBorder="1" applyAlignment="1" applyProtection="1">
      <alignment vertical="center" wrapText="1"/>
    </xf>
    <xf numFmtId="165" fontId="14" fillId="0" borderId="0" xfId="2" applyNumberFormat="1" applyFont="1" applyFill="1" applyBorder="1" applyAlignment="1" applyProtection="1">
      <alignment vertical="center" wrapText="1"/>
      <protection locked="0" hidden="1"/>
    </xf>
    <xf numFmtId="0" fontId="14" fillId="0" borderId="0" xfId="2" applyNumberFormat="1" applyFont="1" applyFill="1" applyBorder="1" applyAlignment="1" applyProtection="1">
      <alignment horizontal="center" vertical="center" wrapText="1"/>
      <protection locked="0" hidden="1"/>
    </xf>
    <xf numFmtId="0" fontId="6" fillId="0" borderId="0" xfId="2" applyFont="1" applyFill="1" applyBorder="1" applyAlignment="1" applyProtection="1">
      <alignment horizontal="center" vertical="center" wrapText="1"/>
      <protection locked="0" hidden="1"/>
    </xf>
    <xf numFmtId="0" fontId="4" fillId="0" borderId="0" xfId="2" applyFont="1" applyFill="1" applyBorder="1" applyAlignment="1" applyProtection="1">
      <alignment horizontal="center" vertical="center" wrapText="1"/>
      <protection locked="0" hidden="1"/>
    </xf>
    <xf numFmtId="0" fontId="6" fillId="0" borderId="0" xfId="2" applyFont="1" applyFill="1" applyBorder="1" applyAlignment="1" applyProtection="1">
      <alignment horizontal="center" vertical="center" wrapText="1"/>
    </xf>
    <xf numFmtId="4" fontId="6" fillId="0" borderId="0" xfId="2" applyNumberFormat="1" applyFont="1" applyFill="1" applyBorder="1" applyAlignment="1" applyProtection="1">
      <alignment vertical="center" wrapText="1"/>
    </xf>
    <xf numFmtId="0" fontId="14" fillId="0" borderId="0" xfId="2" applyFont="1" applyFill="1" applyBorder="1" applyAlignment="1">
      <alignment horizontal="center" vertical="center"/>
    </xf>
    <xf numFmtId="0" fontId="8" fillId="0" borderId="0" xfId="0" applyFont="1" applyFill="1" applyBorder="1" applyAlignment="1" applyProtection="1">
      <alignment horizontal="center" vertical="center" wrapText="1"/>
      <protection locked="0" hidden="1"/>
    </xf>
    <xf numFmtId="0" fontId="7" fillId="0" borderId="0" xfId="0" applyFont="1" applyFill="1" applyBorder="1" applyAlignment="1" applyProtection="1">
      <alignment horizontal="center" vertical="center" wrapText="1"/>
    </xf>
    <xf numFmtId="4" fontId="7" fillId="0" borderId="0" xfId="0" applyNumberFormat="1" applyFont="1" applyFill="1" applyBorder="1" applyAlignment="1" applyProtection="1">
      <alignment vertical="center" wrapText="1"/>
      <protection locked="0" hidden="1"/>
    </xf>
    <xf numFmtId="4" fontId="7" fillId="0" borderId="0" xfId="0" applyNumberFormat="1" applyFont="1" applyFill="1" applyBorder="1" applyAlignment="1" applyProtection="1">
      <alignment vertical="center" wrapText="1"/>
    </xf>
    <xf numFmtId="3" fontId="7" fillId="0" borderId="0" xfId="0" applyNumberFormat="1" applyFont="1" applyFill="1" applyBorder="1" applyAlignment="1" applyProtection="1">
      <alignment vertical="center" wrapText="1"/>
      <protection locked="0" hidden="1"/>
    </xf>
    <xf numFmtId="3" fontId="7" fillId="0" borderId="0" xfId="0" applyNumberFormat="1" applyFont="1" applyFill="1" applyBorder="1" applyAlignment="1" applyProtection="1">
      <alignment horizontal="center" vertical="center" wrapText="1"/>
      <protection locked="0" hidden="1"/>
    </xf>
    <xf numFmtId="0" fontId="10" fillId="0" borderId="0" xfId="0" applyFont="1" applyFill="1" applyBorder="1" applyAlignment="1" applyProtection="1">
      <alignment horizontal="center" vertical="center" wrapText="1"/>
      <protection locked="0" hidden="1"/>
    </xf>
    <xf numFmtId="0" fontId="10" fillId="0" borderId="0" xfId="2" applyFont="1" applyFill="1" applyBorder="1" applyAlignment="1" applyProtection="1">
      <alignment horizontal="center" vertical="center" wrapText="1"/>
      <protection locked="0" hidden="1"/>
    </xf>
    <xf numFmtId="0" fontId="7" fillId="0" borderId="0" xfId="1" applyNumberFormat="1" applyFont="1" applyFill="1" applyBorder="1" applyAlignment="1" applyProtection="1">
      <alignment horizontal="center" vertical="center" wrapText="1"/>
      <protection locked="0" hidden="1"/>
    </xf>
    <xf numFmtId="0" fontId="14" fillId="0" borderId="0" xfId="2" applyFont="1" applyFill="1" applyAlignment="1">
      <alignment vertical="center"/>
    </xf>
    <xf numFmtId="0" fontId="7" fillId="0" borderId="0" xfId="0" applyFont="1" applyFill="1" applyBorder="1" applyAlignment="1" applyProtection="1">
      <alignment vertical="center" wrapText="1"/>
      <protection locked="0"/>
    </xf>
    <xf numFmtId="0" fontId="14" fillId="0" borderId="0" xfId="2" applyFont="1" applyFill="1" applyBorder="1" applyAlignment="1">
      <alignment vertical="center"/>
    </xf>
    <xf numFmtId="0" fontId="25" fillId="0" borderId="0" xfId="2" applyFont="1" applyFill="1" applyAlignment="1" applyProtection="1">
      <alignment vertical="center" wrapText="1"/>
      <protection locked="0" hidden="1"/>
    </xf>
    <xf numFmtId="0" fontId="25" fillId="0" borderId="0" xfId="2" applyFont="1" applyFill="1"/>
    <xf numFmtId="0" fontId="25" fillId="0" borderId="0" xfId="2" applyNumberFormat="1" applyFont="1" applyFill="1" applyAlignment="1" applyProtection="1">
      <alignment vertical="top" wrapText="1"/>
      <protection locked="0" hidden="1"/>
    </xf>
    <xf numFmtId="0" fontId="25" fillId="0" borderId="0" xfId="2" applyFont="1" applyFill="1" applyBorder="1"/>
    <xf numFmtId="0" fontId="25" fillId="0" borderId="0" xfId="2" applyFont="1" applyFill="1" applyAlignment="1" applyProtection="1">
      <alignment vertical="center" wrapText="1"/>
      <protection locked="0"/>
    </xf>
    <xf numFmtId="0" fontId="26" fillId="0" borderId="0" xfId="0" applyFont="1" applyFill="1" applyAlignment="1" applyProtection="1">
      <alignment vertical="center" wrapText="1"/>
      <protection locked="0" hidden="1"/>
    </xf>
    <xf numFmtId="0" fontId="26" fillId="0" borderId="0" xfId="0" applyFont="1" applyFill="1" applyBorder="1" applyAlignment="1" applyProtection="1">
      <alignment vertical="center" wrapText="1"/>
      <protection locked="0" hidden="1"/>
    </xf>
    <xf numFmtId="0" fontId="27" fillId="0" borderId="0" xfId="2" applyFont="1" applyFill="1"/>
    <xf numFmtId="0" fontId="13" fillId="0" borderId="0" xfId="2" applyFont="1" applyFill="1" applyBorder="1" applyAlignment="1" applyProtection="1">
      <alignment horizontal="center" vertical="center" wrapText="1"/>
      <protection locked="0" hidden="1"/>
    </xf>
    <xf numFmtId="0" fontId="6" fillId="0" borderId="0" xfId="2" applyFont="1" applyFill="1" applyBorder="1" applyAlignment="1" applyProtection="1">
      <alignment horizontal="left" vertical="center" wrapText="1"/>
      <protection locked="0" hidden="1"/>
    </xf>
    <xf numFmtId="4" fontId="22" fillId="0" borderId="1" xfId="5" applyNumberFormat="1" applyFont="1" applyFill="1" applyBorder="1" applyAlignment="1" applyProtection="1">
      <alignment horizontal="center" wrapText="1"/>
      <protection locked="0"/>
    </xf>
    <xf numFmtId="0" fontId="10" fillId="0" borderId="0" xfId="0" applyFont="1" applyFill="1" applyAlignment="1" applyProtection="1">
      <alignment horizontal="center" vertical="center" wrapText="1"/>
      <protection locked="0" hidden="1"/>
    </xf>
    <xf numFmtId="4" fontId="6" fillId="0" borderId="0" xfId="5" applyNumberFormat="1" applyFont="1" applyFill="1" applyBorder="1" applyAlignment="1" applyProtection="1">
      <alignment horizontal="center" vertical="center" wrapText="1"/>
      <protection locked="0"/>
    </xf>
    <xf numFmtId="43" fontId="8" fillId="0" borderId="0" xfId="1" applyFont="1" applyFill="1" applyAlignment="1" applyProtection="1">
      <alignment vertical="center" wrapText="1"/>
      <protection locked="0" hidden="1"/>
    </xf>
    <xf numFmtId="0" fontId="4" fillId="0" borderId="0" xfId="0" applyFont="1" applyFill="1" applyBorder="1" applyAlignment="1" applyProtection="1">
      <alignment horizontal="justify" vertical="center" wrapText="1"/>
      <protection locked="0" hidden="1"/>
    </xf>
    <xf numFmtId="0" fontId="5" fillId="0" borderId="0" xfId="0" applyFont="1" applyFill="1" applyBorder="1" applyAlignment="1" applyProtection="1">
      <alignment horizontal="justify" vertical="center" wrapText="1"/>
      <protection locked="0" hidden="1"/>
    </xf>
    <xf numFmtId="0" fontId="5" fillId="0" borderId="0" xfId="0" applyFont="1" applyFill="1" applyAlignment="1" applyProtection="1">
      <alignment horizontal="justify" vertical="center" wrapText="1"/>
      <protection locked="0" hidden="1"/>
    </xf>
    <xf numFmtId="0" fontId="7" fillId="0" borderId="0" xfId="0" applyFont="1" applyFill="1" applyBorder="1" applyAlignment="1" applyProtection="1">
      <alignment horizontal="justify" vertical="center" wrapText="1"/>
      <protection locked="0" hidden="1"/>
    </xf>
    <xf numFmtId="0" fontId="7" fillId="0" borderId="0" xfId="0" quotePrefix="1" applyFont="1" applyFill="1" applyBorder="1" applyAlignment="1" applyProtection="1">
      <alignment horizontal="justify" vertical="center" wrapText="1"/>
      <protection locked="0" hidden="1"/>
    </xf>
    <xf numFmtId="0" fontId="5" fillId="0" borderId="0" xfId="1" applyNumberFormat="1" applyFont="1" applyFill="1" applyAlignment="1" applyProtection="1">
      <alignment vertical="center" wrapText="1"/>
      <protection locked="0" hidden="1"/>
    </xf>
    <xf numFmtId="0" fontId="10" fillId="0" borderId="0" xfId="2" applyFont="1" applyFill="1" applyAlignment="1" applyProtection="1">
      <alignment vertical="center" wrapText="1"/>
      <protection locked="0" hidden="1"/>
    </xf>
    <xf numFmtId="0" fontId="6" fillId="0" borderId="0" xfId="2" applyFont="1" applyFill="1" applyAlignment="1" applyProtection="1">
      <alignment horizontal="left" vertical="center" wrapText="1"/>
      <protection locked="0" hidden="1"/>
    </xf>
    <xf numFmtId="0" fontId="28" fillId="0" borderId="0" xfId="2" applyFont="1" applyFill="1" applyAlignment="1" applyProtection="1">
      <alignment vertical="center" wrapText="1"/>
      <protection locked="0" hidden="1"/>
    </xf>
    <xf numFmtId="1" fontId="6" fillId="0" borderId="0" xfId="2" applyNumberFormat="1" applyFont="1" applyFill="1" applyBorder="1" applyAlignment="1" applyProtection="1">
      <alignment vertical="center" wrapText="1"/>
      <protection locked="0" hidden="1"/>
    </xf>
    <xf numFmtId="4" fontId="6" fillId="0" borderId="0" xfId="2" applyNumberFormat="1" applyFont="1" applyFill="1" applyBorder="1" applyAlignment="1" applyProtection="1">
      <alignment vertical="center" wrapText="1"/>
      <protection locked="0" hidden="1"/>
    </xf>
    <xf numFmtId="0" fontId="25" fillId="0" borderId="0" xfId="2" applyFont="1" applyFill="1" applyBorder="1" applyAlignment="1" applyProtection="1">
      <alignment vertical="center" wrapText="1"/>
      <protection locked="0" hidden="1"/>
    </xf>
    <xf numFmtId="1" fontId="4" fillId="0" borderId="0" xfId="2" applyNumberFormat="1" applyFont="1" applyFill="1" applyAlignment="1" applyProtection="1">
      <alignment vertical="center" wrapText="1"/>
      <protection locked="0" hidden="1"/>
    </xf>
    <xf numFmtId="4" fontId="4" fillId="0" borderId="0" xfId="2" applyNumberFormat="1" applyFont="1" applyFill="1" applyAlignment="1" applyProtection="1">
      <alignment vertical="center" wrapText="1"/>
      <protection locked="0" hidden="1"/>
    </xf>
    <xf numFmtId="4" fontId="6" fillId="0" borderId="0" xfId="5" applyNumberFormat="1" applyFont="1" applyFill="1" applyBorder="1" applyAlignment="1" applyProtection="1">
      <alignment horizontal="center" wrapText="1"/>
      <protection locked="0"/>
    </xf>
    <xf numFmtId="0" fontId="4" fillId="0" borderId="0" xfId="2" applyFont="1" applyFill="1" applyAlignment="1" applyProtection="1">
      <alignment vertical="center" wrapText="1"/>
      <protection locked="0" hidden="1"/>
    </xf>
    <xf numFmtId="165" fontId="4" fillId="0" borderId="0" xfId="2" applyNumberFormat="1" applyFont="1" applyFill="1" applyAlignment="1" applyProtection="1">
      <alignment vertical="center" wrapText="1"/>
      <protection locked="0" hidden="1"/>
    </xf>
    <xf numFmtId="0" fontId="4" fillId="0" borderId="0" xfId="2" applyNumberFormat="1" applyFont="1" applyFill="1" applyAlignment="1" applyProtection="1">
      <alignment horizontal="right" vertical="center" wrapText="1"/>
      <protection locked="0" hidden="1"/>
    </xf>
    <xf numFmtId="0" fontId="29" fillId="0" borderId="0" xfId="2" applyFont="1" applyFill="1" applyAlignment="1" applyProtection="1">
      <alignment vertical="center" wrapText="1"/>
      <protection locked="0" hidden="1"/>
    </xf>
    <xf numFmtId="0" fontId="6" fillId="0" borderId="0" xfId="2" applyNumberFormat="1" applyFont="1" applyFill="1" applyAlignment="1" applyProtection="1">
      <alignment horizontal="right" vertical="center" wrapText="1"/>
      <protection locked="0" hidden="1"/>
    </xf>
    <xf numFmtId="0" fontId="30" fillId="0" borderId="0" xfId="2" applyFont="1" applyFill="1" applyAlignment="1" applyProtection="1">
      <alignment vertical="center" wrapText="1"/>
      <protection locked="0" hidden="1"/>
    </xf>
    <xf numFmtId="1" fontId="15" fillId="0" borderId="0" xfId="2" applyNumberFormat="1" applyFont="1" applyFill="1" applyAlignment="1" applyProtection="1">
      <alignment vertical="center" wrapText="1"/>
      <protection locked="0" hidden="1"/>
    </xf>
    <xf numFmtId="4" fontId="15" fillId="0" borderId="0" xfId="2" applyNumberFormat="1" applyFont="1" applyFill="1" applyAlignment="1" applyProtection="1">
      <alignment vertical="center" wrapText="1"/>
      <protection locked="0" hidden="1"/>
    </xf>
    <xf numFmtId="165" fontId="15" fillId="0" borderId="0" xfId="2" applyNumberFormat="1" applyFont="1" applyFill="1" applyAlignment="1" applyProtection="1">
      <alignment vertical="center" wrapText="1"/>
      <protection locked="0" hidden="1"/>
    </xf>
    <xf numFmtId="0" fontId="15" fillId="0" borderId="0" xfId="2" applyNumberFormat="1" applyFont="1" applyFill="1" applyAlignment="1" applyProtection="1">
      <alignment horizontal="right" vertical="center" wrapText="1"/>
      <protection locked="0" hidden="1"/>
    </xf>
    <xf numFmtId="0" fontId="31" fillId="0" borderId="0" xfId="2" applyFont="1" applyFill="1" applyAlignment="1" applyProtection="1">
      <alignment vertical="center" wrapText="1"/>
      <protection locked="0" hidden="1"/>
    </xf>
    <xf numFmtId="0" fontId="15" fillId="0" borderId="0" xfId="2" applyFont="1" applyFill="1" applyBorder="1" applyAlignment="1" applyProtection="1">
      <alignment horizontal="center" vertical="center" wrapText="1"/>
    </xf>
    <xf numFmtId="0" fontId="23" fillId="3" borderId="0" xfId="6" applyNumberFormat="1" applyFont="1" applyBorder="1" applyAlignment="1" applyProtection="1">
      <alignment horizontal="center" vertical="center" wrapText="1"/>
      <protection locked="0" hidden="1"/>
    </xf>
    <xf numFmtId="0" fontId="23" fillId="3" borderId="0" xfId="6" applyNumberFormat="1" applyFont="1" applyBorder="1" applyAlignment="1" applyProtection="1">
      <alignment horizontal="center" vertical="center" wrapText="1"/>
    </xf>
    <xf numFmtId="4" fontId="23" fillId="3" borderId="0" xfId="6" applyNumberFormat="1" applyFont="1" applyBorder="1" applyAlignment="1" applyProtection="1">
      <alignment horizontal="center" vertical="center" wrapText="1"/>
    </xf>
    <xf numFmtId="165" fontId="23" fillId="3" borderId="0" xfId="6" applyNumberFormat="1" applyFont="1" applyBorder="1" applyAlignment="1" applyProtection="1">
      <alignment vertical="center" wrapText="1"/>
      <protection locked="0" hidden="1"/>
    </xf>
    <xf numFmtId="4" fontId="8" fillId="0" borderId="0" xfId="0" applyNumberFormat="1" applyFont="1" applyFill="1" applyAlignment="1" applyProtection="1">
      <alignment vertical="center" wrapText="1"/>
      <protection locked="0" hidden="1"/>
    </xf>
    <xf numFmtId="4" fontId="6" fillId="0" borderId="0" xfId="0" applyNumberFormat="1" applyFont="1" applyFill="1" applyAlignment="1" applyProtection="1">
      <alignment vertical="center" wrapText="1"/>
      <protection locked="0" hidden="1"/>
    </xf>
    <xf numFmtId="4" fontId="0" fillId="0" borderId="0" xfId="0" applyNumberFormat="1"/>
    <xf numFmtId="0" fontId="0" fillId="0" borderId="0" xfId="0" applyAlignment="1">
      <alignment wrapText="1"/>
    </xf>
    <xf numFmtId="0" fontId="20" fillId="0" borderId="0" xfId="0" pivotButton="1" applyFont="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indent="1"/>
    </xf>
    <xf numFmtId="4" fontId="20" fillId="0" borderId="0" xfId="0" pivotButton="1" applyNumberFormat="1" applyFont="1"/>
    <xf numFmtId="170" fontId="23" fillId="3" borderId="0" xfId="6" applyNumberFormat="1" applyFont="1" applyBorder="1" applyAlignment="1" applyProtection="1">
      <alignment horizontal="center" vertical="center" wrapText="1"/>
      <protection locked="0" hidden="1"/>
    </xf>
    <xf numFmtId="170" fontId="14" fillId="0" borderId="0" xfId="2" applyNumberFormat="1" applyFont="1" applyFill="1" applyAlignment="1" applyProtection="1">
      <alignment vertical="center" wrapText="1"/>
      <protection locked="0" hidden="1"/>
    </xf>
    <xf numFmtId="170" fontId="7" fillId="0" borderId="0" xfId="0" applyNumberFormat="1" applyFont="1" applyFill="1" applyAlignment="1" applyProtection="1">
      <alignment vertical="center" wrapText="1"/>
      <protection locked="0" hidden="1"/>
    </xf>
    <xf numFmtId="170" fontId="14" fillId="0" borderId="0" xfId="2" applyNumberFormat="1" applyFont="1" applyFill="1" applyBorder="1" applyAlignment="1" applyProtection="1">
      <alignment vertical="center" wrapText="1"/>
      <protection locked="0" hidden="1"/>
    </xf>
    <xf numFmtId="170" fontId="6" fillId="0" borderId="0" xfId="2" applyNumberFormat="1" applyFont="1" applyFill="1" applyAlignment="1" applyProtection="1">
      <alignment vertical="center" wrapText="1"/>
      <protection locked="0" hidden="1"/>
    </xf>
    <xf numFmtId="3" fontId="23" fillId="3" borderId="0" xfId="6" applyNumberFormat="1" applyFont="1" applyBorder="1" applyAlignment="1" applyProtection="1">
      <alignment horizontal="center" vertical="center" wrapText="1"/>
      <protection locked="0" hidden="1"/>
    </xf>
    <xf numFmtId="3" fontId="6" fillId="0" borderId="0" xfId="2" applyNumberFormat="1" applyFont="1" applyFill="1" applyAlignment="1" applyProtection="1">
      <alignment vertical="center" wrapText="1"/>
      <protection locked="0" hidden="1"/>
    </xf>
    <xf numFmtId="3" fontId="14" fillId="0" borderId="0" xfId="2" applyNumberFormat="1" applyFont="1" applyFill="1" applyAlignment="1" applyProtection="1">
      <alignment vertical="center" wrapText="1"/>
      <protection locked="0" hidden="1"/>
    </xf>
    <xf numFmtId="3" fontId="14" fillId="0" borderId="0" xfId="2" applyNumberFormat="1" applyFont="1" applyFill="1" applyBorder="1" applyAlignment="1" applyProtection="1">
      <alignment vertical="center" wrapText="1"/>
      <protection locked="0" hidden="1"/>
    </xf>
    <xf numFmtId="170" fontId="23" fillId="3" borderId="0" xfId="6" applyNumberFormat="1" applyFont="1" applyBorder="1" applyAlignment="1" applyProtection="1">
      <alignment horizontal="center" vertical="center" wrapText="1"/>
    </xf>
    <xf numFmtId="170" fontId="14" fillId="0" borderId="0" xfId="2" applyNumberFormat="1" applyFont="1" applyFill="1" applyAlignment="1" applyProtection="1">
      <alignment vertical="center" wrapText="1"/>
    </xf>
    <xf numFmtId="170" fontId="7" fillId="0" borderId="0" xfId="0" applyNumberFormat="1" applyFont="1" applyFill="1" applyAlignment="1" applyProtection="1">
      <alignment vertical="center" wrapText="1"/>
    </xf>
    <xf numFmtId="170" fontId="6" fillId="0" borderId="0" xfId="2" applyNumberFormat="1" applyFont="1" applyFill="1" applyAlignment="1" applyProtection="1">
      <alignment vertical="center" wrapText="1"/>
    </xf>
    <xf numFmtId="170" fontId="14" fillId="0" borderId="0" xfId="2" applyNumberFormat="1" applyFont="1" applyFill="1" applyBorder="1" applyAlignment="1" applyProtection="1">
      <alignment vertical="center" wrapText="1"/>
    </xf>
    <xf numFmtId="4" fontId="23" fillId="3" borderId="0" xfId="6" applyNumberFormat="1" applyFont="1" applyBorder="1" applyAlignment="1" applyProtection="1">
      <alignment horizontal="right" vertical="center" wrapText="1"/>
      <protection locked="0" hidden="1"/>
    </xf>
    <xf numFmtId="4" fontId="14" fillId="0" borderId="0" xfId="2" applyNumberFormat="1" applyFont="1" applyFill="1" applyAlignment="1" applyProtection="1">
      <alignment horizontal="right" vertical="center" wrapText="1"/>
      <protection locked="0" hidden="1"/>
    </xf>
    <xf numFmtId="4" fontId="18" fillId="0" borderId="0" xfId="2" applyNumberFormat="1" applyFont="1" applyFill="1" applyAlignment="1" applyProtection="1">
      <alignment horizontal="right" vertical="center" wrapText="1"/>
      <protection locked="0" hidden="1"/>
    </xf>
    <xf numFmtId="4" fontId="14" fillId="0" borderId="0" xfId="2" applyNumberFormat="1" applyFont="1" applyFill="1" applyAlignment="1">
      <alignment horizontal="right"/>
    </xf>
    <xf numFmtId="4" fontId="7" fillId="0" borderId="0" xfId="0" applyNumberFormat="1" applyFont="1" applyFill="1" applyAlignment="1" applyProtection="1">
      <alignment horizontal="right" vertical="center" wrapText="1"/>
      <protection locked="0" hidden="1"/>
    </xf>
    <xf numFmtId="4" fontId="10" fillId="0" borderId="0" xfId="0" applyNumberFormat="1" applyFont="1" applyFill="1" applyAlignment="1" applyProtection="1">
      <alignment horizontal="right" vertical="center" wrapText="1"/>
      <protection locked="0" hidden="1"/>
    </xf>
    <xf numFmtId="4" fontId="14" fillId="0" borderId="0" xfId="2" applyNumberFormat="1" applyFont="1" applyFill="1" applyBorder="1" applyAlignment="1" applyProtection="1">
      <alignment horizontal="right" vertical="center" wrapText="1"/>
      <protection locked="0" hidden="1"/>
    </xf>
    <xf numFmtId="0" fontId="34" fillId="0" borderId="0" xfId="0" applyFont="1" applyAlignment="1">
      <alignment horizontal="center"/>
    </xf>
    <xf numFmtId="0" fontId="7"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xf>
    <xf numFmtId="0" fontId="8" fillId="4" borderId="0" xfId="0" applyFont="1" applyFill="1" applyAlignment="1" applyProtection="1">
      <alignment vertical="center" wrapText="1"/>
      <protection locked="0" hidden="1"/>
    </xf>
    <xf numFmtId="0" fontId="7" fillId="4" borderId="0" xfId="0" applyFont="1" applyFill="1" applyAlignment="1" applyProtection="1">
      <alignment vertical="center" wrapText="1"/>
      <protection locked="0" hidden="1"/>
    </xf>
    <xf numFmtId="3" fontId="7" fillId="4" borderId="0" xfId="0" applyNumberFormat="1" applyFont="1" applyFill="1" applyAlignment="1" applyProtection="1">
      <alignment vertical="center" wrapText="1"/>
      <protection locked="0" hidden="1"/>
    </xf>
    <xf numFmtId="4" fontId="8" fillId="4" borderId="0" xfId="0" applyNumberFormat="1" applyFont="1" applyFill="1" applyAlignment="1" applyProtection="1">
      <alignment vertical="center" wrapText="1"/>
    </xf>
    <xf numFmtId="165" fontId="7" fillId="4" borderId="0" xfId="0" applyNumberFormat="1" applyFont="1" applyFill="1" applyBorder="1" applyAlignment="1" applyProtection="1">
      <alignment vertical="center" wrapText="1"/>
      <protection locked="0" hidden="1"/>
    </xf>
    <xf numFmtId="0" fontId="7" fillId="4" borderId="0" xfId="0" applyNumberFormat="1" applyFont="1" applyFill="1" applyBorder="1" applyAlignment="1" applyProtection="1">
      <alignment vertical="center" wrapText="1"/>
      <protection locked="0" hidden="1"/>
    </xf>
    <xf numFmtId="0" fontId="26" fillId="4" borderId="0" xfId="0" applyFont="1" applyFill="1" applyAlignment="1" applyProtection="1">
      <alignment vertical="center" wrapText="1"/>
      <protection locked="0" hidden="1"/>
    </xf>
  </cellXfs>
  <cellStyles count="11">
    <cellStyle name="Ênfase2" xfId="6" builtinId="33"/>
    <cellStyle name="Excel Built-in Accent4" xfId="3" xr:uid="{00000000-0005-0000-0000-000001000000}"/>
    <cellStyle name="Excel Built-in Normal" xfId="10" xr:uid="{00000000-0005-0000-0000-000002000000}"/>
    <cellStyle name="Moeda 2" xfId="8" xr:uid="{00000000-0005-0000-0000-000003000000}"/>
    <cellStyle name="Normal" xfId="0" builtinId="0"/>
    <cellStyle name="Normal 2" xfId="2" xr:uid="{00000000-0005-0000-0000-000005000000}"/>
    <cellStyle name="Normal 2 2" xfId="7" xr:uid="{00000000-0005-0000-0000-000006000000}"/>
    <cellStyle name="Normal 3" xfId="4" xr:uid="{00000000-0005-0000-0000-000007000000}"/>
    <cellStyle name="Normal 4" xfId="9" xr:uid="{00000000-0005-0000-0000-000008000000}"/>
    <cellStyle name="Vírgula" xfId="1" builtinId="3"/>
    <cellStyle name="Vírgula 3" xfId="5" xr:uid="{00000000-0005-0000-0000-00000A000000}"/>
  </cellStyles>
  <dxfs count="355">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4" formatCode="#,##0.00"/>
    </dxf>
    <dxf>
      <numFmt numFmtId="4" formatCode="#,##0.00"/>
    </dxf>
    <dxf>
      <numFmt numFmtId="4" formatCode="#,##0.00"/>
    </dxf>
    <dxf>
      <numFmt numFmtId="4" formatCode="#,##0.0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4" formatCode="#,##0.00"/>
    </dxf>
    <dxf>
      <numFmt numFmtId="4" formatCode="#,##0.00"/>
    </dxf>
    <dxf>
      <numFmt numFmtId="4" formatCode="#,##0.00"/>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4" formatCode="#,##0.00"/>
    </dxf>
    <dxf>
      <numFmt numFmtId="4" formatCode="#,##0.00"/>
    </dxf>
    <dxf>
      <numFmt numFmtId="4" formatCode="#,##0.00"/>
    </dxf>
    <dxf>
      <numFmt numFmtId="4" formatCode="#,##0.0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4" formatCode="#,##0.00"/>
    </dxf>
    <dxf>
      <numFmt numFmtId="4" formatCode="#,##0.00"/>
    </dxf>
    <dxf>
      <numFmt numFmtId="4" formatCode="#,##0.00"/>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4" formatCode="#,##0.00"/>
    </dxf>
    <dxf>
      <numFmt numFmtId="4" formatCode="#,##0.00"/>
    </dxf>
    <dxf>
      <numFmt numFmtId="4" formatCode="#,##0.00"/>
    </dxf>
    <dxf>
      <numFmt numFmtId="4" formatCode="#,##0.0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4" formatCode="#,##0.00"/>
    </dxf>
    <dxf>
      <numFmt numFmtId="4" formatCode="#,##0.00"/>
    </dxf>
    <dxf>
      <numFmt numFmtId="4" formatCode="#,##0.00"/>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numFmt numFmtId="4" formatCode="#,##0.00"/>
    </dxf>
    <dxf>
      <numFmt numFmtId="4" formatCode="#,##0.00"/>
    </dxf>
    <dxf>
      <numFmt numFmtId="4" formatCode="#,##0.00"/>
    </dxf>
    <dxf>
      <numFmt numFmtId="4" formatCode="#,##0.00"/>
    </dxf>
    <dxf>
      <alignment wrapText="1" indent="0"/>
    </dxf>
    <dxf>
      <alignment wrapText="1" indent="0"/>
    </dxf>
    <dxf>
      <alignment wrapText="1" indent="0"/>
    </dxf>
    <dxf>
      <alignment wrapText="1" indent="0"/>
    </dxf>
    <dxf>
      <alignment wrapText="1" indent="0"/>
    </dxf>
    <dxf>
      <alignment wrapText="1" indent="0"/>
    </dxf>
    <dxf>
      <numFmt numFmtId="4" formatCode="#,##0.00"/>
    </dxf>
    <dxf>
      <numFmt numFmtId="4" formatCode="#,##0.00"/>
    </dxf>
    <dxf>
      <numFmt numFmtId="4" formatCode="#,##0.00"/>
    </dxf>
    <dxf>
      <numFmt numFmtId="4" formatCode="#,##0.0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4" formatCode="#,##0.00"/>
    </dxf>
    <dxf>
      <numFmt numFmtId="4" formatCode="#,##0.00"/>
    </dxf>
    <dxf>
      <numFmt numFmtId="4" formatCode="#,##0.00"/>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numFmt numFmtId="4" formatCode="#,##0.00"/>
    </dxf>
    <dxf>
      <numFmt numFmtId="4" formatCode="#,##0.00"/>
    </dxf>
    <dxf>
      <numFmt numFmtId="4" formatCode="#,##0.00"/>
    </dxf>
    <dxf>
      <numFmt numFmtId="4" formatCode="#,##0.0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4" formatCode="#,##0.00"/>
    </dxf>
    <dxf>
      <numFmt numFmtId="4" formatCode="#,##0.00"/>
    </dxf>
    <dxf>
      <numFmt numFmtId="4" formatCode="#,##0.00"/>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4" formatCode="#,##0.00"/>
    </dxf>
    <dxf>
      <numFmt numFmtId="4" formatCode="#,##0.00"/>
    </dxf>
    <dxf>
      <numFmt numFmtId="4" formatCode="#,##0.00"/>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alignment wrapText="1" indent="0"/>
    </dxf>
    <dxf>
      <alignment wrapText="1" indent="0"/>
    </dxf>
    <dxf>
      <alignment wrapText="1" indent="0"/>
    </dxf>
    <dxf>
      <alignment wrapText="1" indent="0"/>
    </dxf>
    <dxf>
      <alignment wrapText="1" indent="0"/>
    </dxf>
    <dxf>
      <numFmt numFmtId="4" formatCode="#,##0.00"/>
    </dxf>
    <dxf>
      <numFmt numFmtId="4" formatCode="#,##0.00"/>
    </dxf>
    <dxf>
      <numFmt numFmtId="4" formatCode="#,##0.00"/>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eila Maria Cavalcante da Silva" refreshedDate="43271.612299652777" createdVersion="6" refreshedVersion="6" minRefreshableVersion="3" recordCount="576" xr:uid="{00000000-000A-0000-FFFF-FFFF00000000}">
  <cacheSource type="worksheet">
    <worksheetSource ref="B1:AD577" sheet="GERAL"/>
  </cacheSource>
  <cacheFields count="29">
    <cacheField name="UF" numFmtId="0">
      <sharedItems containsBlank="1"/>
    </cacheField>
    <cacheField name="ORGAO" numFmtId="0">
      <sharedItems count="7">
        <s v="SEMA AC"/>
        <s v="SEMA AM"/>
        <s v="SEDAM"/>
        <s v="SFB"/>
        <s v="ICMBio"/>
        <s v="IDEFLORBIO"/>
        <s v="MMA"/>
      </sharedItems>
    </cacheField>
    <cacheField name="COMPONENTE" numFmtId="0">
      <sharedItems count="3">
        <s v="II"/>
        <s v="IV"/>
        <s v="III"/>
      </sharedItems>
    </cacheField>
    <cacheField name="NIVEL" numFmtId="0">
      <sharedItems count="5">
        <s v="ESTRATÉGIA"/>
        <s v="RESULTADO"/>
        <s v="Atividade"/>
        <s v="Tarefa"/>
        <s v="Insumo"/>
      </sharedItems>
    </cacheField>
    <cacheField name="CODIGO" numFmtId="0">
      <sharedItems containsMixedTypes="1" containsNumber="1" containsInteger="1" minValue="1" maxValue="16"/>
    </cacheField>
    <cacheField name="DESCRIÇAO" numFmtId="0">
      <sharedItems containsBlank="1" count="413" longText="1">
        <s v="Apoiar a implementação de ações para recuperação de vegetação nativa"/>
        <s v="Produção de mudas para a recuperação de áreas degradadas fomentado"/>
        <s v="Reformar a infraestrutura física do Viveiro da Floresta"/>
        <s v="Reformar 01 galpão de produção e armazenamento de insumos e, se possível, reformar a cerca de do entorno do viveiro"/>
        <s v="contatação de pj para reforma do galpão de trabalho, casas de vegetação, de sombra e de aclimatação e escritório administrativo"/>
        <s v="Realizar curso de boas práticas em coleta de sementes  florestais nativas para associados do viveiro da APA Igarapé São Francisco e Floresta do  Gregório e compras de KITs de coleta"/>
        <s v="Prospecção, Curso de boas práticas e Mapeamento de matrizes para colheita de sementes da Floresta do Gregório"/>
        <s v="diaria"/>
        <s v="alimentacao"/>
        <s v="combustivel"/>
        <s v="Materiais consumo para oficinas (Floresta Gregório) 3 Kits de coleta Kits para escalada, caixa para transporte de mudas, terra vegetal, podão, bandejas, inseticidas e nutrientes"/>
        <s v="Material de consumo para oficinas APA São Francisco (3 Kits de coleta Kits para escalada, caixa para transporte de mudas, terra vegetal, podão, bandejas, inseticidas e nutrientes)"/>
        <s v="Apoiar a implementação de viveiro comunitário na APA Igarapé São Francisco  e Floresta do Gregório "/>
        <s v="Implantação de viveiro comunitário de mudas florestais nativas na APA do São Francisco"/>
        <s v="material de consumo"/>
        <s v="material de expediente"/>
        <s v="contratação de serviços de pessoa física para implantação de viveiro comunitário"/>
        <s v="Adquirir insumos necessários para realização dos laudo de Controle de qualidade de sementes e mudas florestais nativas"/>
        <s v="Aquisição de insumos e reagentes laboratoriais para análises da qualidade de sementes florestais"/>
        <s v="Insumos e reagentes para análise da viabilidade de sementes florestais"/>
        <s v="Melhorar a infraestrutura do laboratório de tecnologia de sementes florestais nativas "/>
        <s v="Adiquirir equipamentos para estruturação do laboratório de Sementes para emissão de laudos de qualidade de sementes"/>
        <s v="capela de fluxo laminar "/>
        <s v="camaras de germinação tipo B.O.D."/>
        <s v="desumidificador"/>
        <s v="luximetro digital"/>
        <s v="GPS"/>
        <s v="Computador desktop"/>
        <s v="nobreak"/>
        <s v="vidraria para laboratório"/>
        <s v="phmetro microprocessado de bancada_x000a__x000a_"/>
        <s v="Balança Digital Móvel com Rodas 200 kg"/>
        <s v="Estufa de Esterilização e Secagem 150 L"/>
        <s v="Termômetro para estufa"/>
        <s v="Termo-higrômetro digital de temperatura e umidade máxima e mínima"/>
        <s v="Paquímetro digital 200 mm"/>
        <s v="Timer digital"/>
        <s v="Datalogger"/>
        <s v="Ampliação da área de armazenamento de sementes"/>
        <s v="Arcondicionado Split 10.000 BTUs"/>
        <s v="Arcondicionado Split 25.000 BTUs"/>
        <s v="Acreditação do laboratório de sementes  pelo MAPA "/>
        <s v="Contratação de consultoria especializada para ACREDITAÇÃO DO LABORATÓRIO DE SEMENTES DA FUNTAC"/>
        <s v="Contratação de consultoria para implantação da NBR ISO/IEC 17025"/>
        <s v="Projetos de recuperação de áreas degradadas para produtores que aderirem ao PRA localizados no entorno da RESEX Chico Mendes e dentro das APAs de Rio Branco em implementação"/>
        <s v="Elaborar e implementar PRADAs e SAFs para os produtores que aderirem ao PRA"/>
        <s v="Contratar PJ para implementar projeto recuperaçao "/>
        <s v="Consolidar a gestão das UC apoiadas não apoiadas pelo ARPA"/>
        <s v="Elaborar e aprovar plano de manejo  para as  APA Lago do Amapá, Igarapé São Francisco"/>
        <s v="Contratação de consultoria especializada para a elaboração do plano de manejo da APA Igarapé São Francisco"/>
        <s v="Contratação de serviços de pessoa jurídica para a elaboração do plano de manejo da APA Igarapé São Francisco"/>
        <s v="Contratação de consultoria especializada para revisão do plano de manejo da APA Lago do Amapá + estudos complementares (sedimentológico do rio acre - anuencia, autorização e licenciamento de extração de areia + uso do aquifero)"/>
        <s v="Contratação de consultoria especializada para revisão do plano de manejo da APA Lago do Amapá + estudos complementares "/>
        <s v="Contratação de serviços de pessoa jurídica para revisão do plano de manejo da APA Lago do Amapá + estudos complementares "/>
        <s v="Instância de controle social das UCs participando ativamente na construção e implementação da gestão"/>
        <s v="Realização de encontros anuais entre conselhos gestores das UC para discutir a elaboração/revisão dos planos de manejo "/>
        <s v="viabilizar serviço de logistica para a realizaçao do evento"/>
        <s v="contrataçao de empresa para fornecimento de refeicao"/>
        <s v="contratação de pessoa fisica para mobilizaçao e relatoria das reuniões"/>
        <s v="Ações de uso público pautado no turismo de base comunitária em desenvolvimento  "/>
        <s v="capacitar comunidade da ARIE e entorno para desenvolvimento de trabalhos como guias turísticos nas  linhas: serviços e em técnica para observação de aves"/>
        <s v="Contratação de consultoria especializada para capacitar"/>
        <s v="Contratar consultoria especializada para capacitação"/>
        <s v="Promover a gestão integrada das UC"/>
        <s v="Promover o avanço na consolidação  do Sistema do Acre e o acompanhamento das ações voltadas à cooperação técnica interinstitucional previstas pelos ACT "/>
        <s v="Realizar  01 encontro de Gestores de APs do Acre "/>
        <s v="viabilizar serviços de logística para o evento"/>
        <s v="diaria (3,5 diarias 35 pessoas)"/>
        <s v="passagem aerea"/>
        <s v="adiantamento de despesa"/>
        <s v="contratar serviços de mobilização e relatoria do evento"/>
        <s v="contratar servico de moderaçao para mobilização e relatoria"/>
        <s v="Elaborar  e implementar o Programa da Sociobiodiversidade no âmbito do Sistema Estadual de Incentivo à Serviços Ambientais   (Lei n 2308 de 2010)"/>
        <s v="Inventário da biodiversidade (inventário florístico e faunístico,  com  indicativos de bioindicadores) e levantamento socioeconômico e etnológico da Floresta Estadual do Rio Gregório realizados"/>
        <s v="Melhoria da infraestrutura dos laboratórios da FUNTAC"/>
        <s v="Reforma do Laboratório de Fauna e Flora da FUNTAC"/>
        <s v="Contratação de serviço especializado para realizar a reforma do Laboratório"/>
        <s v="Estudos de valoração de ativos da sociobiodiversidade desenvolvidos"/>
        <s v="Realizar a valoração dos produtos da sociobiodiversidade e seu  potencial de mercado "/>
        <s v="Contratar consultoria de valoração de produtos associados à sociobiodiversidade"/>
        <s v="contratar consultor  para realizar o estudo"/>
        <s v="comunicação (divulgação via internet)"/>
        <s v="Contratar consultoria para prospectar potenciais mercados de produtos da sociobiodiversidade"/>
        <s v="contratar consultoria pessoa física  para realizar o estudo de mercado para produtos da sociobiodiversidade"/>
        <s v="Processo de Formação e Consultas Públicas para validação do Programa da Sociobiodiversidade "/>
        <s v="Capacitação de técnicos e gestores em  valoração de serviços ambientais"/>
        <s v="Contratar consultoria para mobilização, facilitação, relatoria  para capacitação"/>
        <s v="Realizar 5 oficinas para consulta pública nas  Regionais Político-administrativas do Estado do Acre e 1 consulta integradora (total 6 oficinas)"/>
        <s v="Contratar consultoria para mobilização, facilitação, relatoria  e logística de 6 oficinas"/>
        <s v="diaria (2t, 2G, 1 Motoristas, 3dias, 6 oficinas)"/>
        <s v="Programa aprovado "/>
        <s v="Contratação de consultoria especializada para elaborar minuta de lei"/>
        <s v="contratação de consultoria especializada pessoa física para elaborar minuta da lei"/>
        <s v="contratar consultoria  para elaborar minuta da lei"/>
        <s v="Certificação de produtos da sociobiodiversidade"/>
        <s v="Estabelecer a politica de inovoção tecnologica_x000a_Fortalecimento dos laboratórios (FUNTAC) para certificação ISO"/>
        <s v="Comunicação, difusao e informação acerca da politica de inovação tecnologica através de midias e participação em eventos"/>
        <s v="Consultoria para Arte grafica e Serv. De impressão para Produção de 04 Cartilhascom Pagamento de ISBN. Cartilha Proteção de Conhecimentos tradicionais"/>
        <s v="Contratação de Serviço de arte e impressao de folders informativos sobre as oficinas"/>
        <s v="Realizar Visitas Técnicas de intercambio e participação em eventos tecnicos  para  captação de recursos e capacitação de equipe da FUNTAC"/>
        <s v="Contratação de consultoria para elaboração do Plano de Inovação Tecnologica do Estado do Acre"/>
        <s v="Aquisição de equipamentos"/>
        <s v="notebook"/>
        <s v="camera fotografica"/>
        <s v="Desenvolvimento de Site sobre inovação e tecnologia"/>
        <s v="Contratação de consultoria para desenvolver site"/>
        <s v="Realização de  eventos para discutir  a  politica de inovação tecnológica no Acre e Proteção de conhecimentos tradicionais"/>
        <s v="Contratação de consultoria  para desenvolver arranjo institucional da politica de inovação tecnológica no Acre"/>
        <s v="Contratação de empresa de logistica para fornecer serviços de coffe break"/>
        <s v="Capacitações de boas praticas de coleta e beneficiamento (FUNTAC).Realizar 09 oficinas sobre proteção dos conhecimentos tradicionais e reparticao de beneficios para comunidades"/>
        <s v="Capacitar comunitários em proteção dos conhecimentos tradicionais e reparticao de beneficios para comunidades (3 oficinas)"/>
        <s v="Apoiar a implementação de ações para recuperação de vegetação nativa em UC de uso sustentável"/>
        <s v="Lacunas da cadeia de recuperação florestal identificadas, como por exemplo, fornecedores de sementes e mudas cadastrados, e ATER"/>
        <s v="Realizar  diagnóstico para  identificação de fornecedores de sementes e mudas  visando  o fomento da Cadeia da Restauração Florestal"/>
        <s v="Contratação de consultoria para realizar o diagnóstico e mapemaneto dos fornecedores de sementes e mudas do Estado"/>
        <s v="Prinicpais lacunas preenchidas, como por exempo, laboratórios de sementes construídos, viveiros de mudas estabelecidos Modelo de ATER definido e contratação realizada"/>
        <s v="Construção  e implantação de viveiros comunitários, incluindo insumos e assistência técnica e estrutura para armazenar sementes."/>
        <s v="Construir e implantar um viveiro comunitário no município de Humaitá"/>
        <s v="Contratação de empresa epecializada para construção de um viveiro contemplando a elaboração do projeto técnico, a construção da obra e o sistema de irrigação"/>
        <s v="Estruturação do viveiro"/>
        <s v="Aquisição de materiais e equipamentos (substrato, adubo, sementes, tubete...)"/>
        <s v="Apoiar a estruturação das cadeias de produtos não madeireiros"/>
        <s v="Planos de negócios elaborados e planos de manejo produtivos realizados"/>
        <s v="Elaborar Planos de Negócio para a execução dos projetos de manejo de produtos não madeireiros (extração, beneficiamento, armazenamento e comercialização de  fitocosméticos e fitofarmacos)"/>
        <s v="Elaboração de planos de negócios por produto e elaboração e/ou revisão de séries técnicas"/>
        <s v="Consultoria PJ para elaboração de Plano de Negócio e elaboração/revisão de séries técnicas"/>
        <s v="passagem aerea (para acompanhamento dos técnicos sema)"/>
        <s v="passagem terrestre e fluvial (para acompanhamento dos técnicos)"/>
        <s v="diaria (para acompanhamento dos técnicos)"/>
        <s v="Diagramação e impressão das cartilha Serie tecnica"/>
        <s v="Contratação de consultoria PJ para diagramação das 6 series"/>
        <s v="Impressão das séries técnicas"/>
        <s v="Implementar acordos de pesca"/>
        <s v="Diagnóstico e mapeamento das áreas para os acordos de pesca"/>
        <s v="Levantamento de informações e sensibilização para elaborar os acordos"/>
        <s v="Realizar reuniões preliminares para criação dos acordos e sensibilização"/>
        <s v="passagem fluvial"/>
        <s v="adiantamento de despesa (cozinheiro, aluguel de voadeira, piloteiro, combustível)"/>
        <s v="Realizar reuniões comunitárias"/>
        <s v="material de expediente (escritório e limpeza)"/>
        <s v="data show"/>
        <s v="Realizar reuniões inter-comunitarias"/>
        <s v="Aprovação do acordo"/>
        <s v="Realizar assembleia"/>
        <s v="Produção e elaboração de atlas dos acordos de pesca"/>
        <s v="Imprimir atlas dos acordos de pesca"/>
        <s v="Contratação PJ para diagramar e imprimir o atlas dos acordos de pesca"/>
        <s v="Apoiar a ampliação e fortalecimento das concessões florestais"/>
        <s v="Inventário florestal realizado"/>
        <s v="Realização do Inventário florestal amostral da área de 120,593,97 ha, visando a implementação da concessão Florestal"/>
        <s v="Contrataçao de consultoria para realização do  Inventário florestal amostral da área de 120,593,97 ha, visando a implementação da concessão Florestal"/>
        <s v="Contratar consultoria para realização do inventário amostral"/>
        <s v="Realizar contratação de Pessoa Jurídica especializada para realizar a caracterização do meo físico e a avaliação dos impactos antrópicos na área destinada a concessão florestal"/>
        <s v="Contratar Pessoa Jurídica especializada para realizar a caracterização do meo físico e a avaliação dos impactos antrópicos na área destinada a concessão florestal."/>
        <s v="Contratar consultoria para realização do estudo físico e antropico "/>
        <s v="Realização de  Diagnóstico de infraestrutura e logística de escoamento da madeira para determinação da precificação (preço mínimo) da madeira em pé."/>
        <s v="Contratar de Pessoa Jurídica especializada para apoiar a SEMA na realização Diagnóstico de infraestrutura e logística de escoamento da madeira para determinação da precificação (preço mínimo) da madeira em pé."/>
        <s v="Contratação de PJ para realizar diagnostico"/>
        <s v="Apoiar os estados na impletamentação do CAR, PRADA e PRA (Lei 12.651/2012)"/>
        <s v="Cadastros ambientais analisados"/>
        <s v="Realizar a análise de 13.000 CAR na área de abrangência do projeto"/>
        <s v="Realizar a análise de 13.000 CAR"/>
        <s v="Contratação de empresa para análise  do CAR em áreas prioritárias no AM"/>
        <s v="Implantação de Viveiros Comunitários de Espécies Nativas para a restauração (UC e PRA) localizado na RESEX  Rio Preto Jacundá "/>
        <s v="Contratação de empresa para a construção do viveiro de mudas"/>
        <s v="Contratação de empresa PJ para a construção do viveiro de mudas "/>
        <s v="Contratação de empresa PJ para a produção de 100 mil mudas "/>
        <s v="Identificar matrizes de coleta de sementes para abastecer o viveiro "/>
        <s v="Capacitação dos extrativistas para garantir a manutenção e funcionamento do viveiro de mudas"/>
        <s v="Realizar curso para capacitar  extrativistas "/>
        <s v="Contratação de empresa PJ para ministrar curso para capacitar extrativista na manutenção, funcionamento do viveiro e produção de mudas "/>
        <s v="Áreas com vegetação nativa recuperadas"/>
        <s v="Monitoramento e acompanhamento de 2100 ha de área em pastagens, para garantir a recuperação por regeneração natural, por isolamento, no interior da RESEX Rio Preto Jacundá                                      "/>
        <s v="Monitoramento e fiscalização nas descritas como prioritárias"/>
        <s v="Monitoramento e acompanhamento de 400 ha de área em pastagens, para garantir a recuperação por regeneração natural, no interior das demais RESEX de Machadinho"/>
        <s v="Apoiar a estruturação das cadeias de Açaí, Copaiba, Cipó titica e Castanha do Brasil"/>
        <s v="Cadeias de valor e comunidades associadas identificadas e sensibilizadas"/>
        <s v="Capacitação da comunidade para boas práticas na coleta de açai, copaiba, cipó titica e castanha do Brasil"/>
        <s v="Curso de boas práticas dentro cadeias produtivas "/>
        <s v="Contratação de empresa PJ para ministrar curso de cadeias produtivas"/>
        <s v="Diagnóstico das cadeias de valor realizado"/>
        <s v="Inventário Florestal, conforme zoneamento do Plano de manejo da Unidade elaborado"/>
        <s v="contratar empresa PJ para realizar o inventário das cadéias produtivas nas zonas da unidade permitida pelo Plano de Manejo"/>
        <s v="Contratar consultoria para realizar 01 estudo de viabiidade das cadeias "/>
        <s v="Contratar consultoria para realizar os estudos do plano de manejo econômico"/>
        <s v="Contratar consultoria PJ para realizar os estudos do plano de manejo econômico"/>
        <s v="Elaborar Plano de Manejo de Exploração das espécies"/>
        <s v="Contratar consultoria para realizar os estudos do plano de manejo de cadeias produtivas"/>
        <s v="Contratar consultoria PJ para realizar os estudos do plano de manejo de cadeias produtivas"/>
        <s v="Definir melhores rotas para a colheita de castanhas em 100 castanhais, de 5 RESEX."/>
        <s v="Identificar as estradas de castanhas já existentes"/>
        <s v="Georreferenciar os individuos explorados"/>
        <s v="Elaborar mapas com as estradas já existentes"/>
        <s v="contratar empresa PJ para impressão de mapas geográficos"/>
        <s v=" Visita técnica com o extrativista para elaboração de nova rota de exploração, em conjunto com o técnico responsável"/>
        <s v="Apoiar os estados na impletamentação do CAR e PRA (Lei 12.651/2012)"/>
        <s v="Contratrar pessoal para análise do CAR"/>
        <s v="Contratação de Empresa para realização da análise do CAR"/>
        <s v="Contratação de empresa PJ para realização da análise do CAR por 25 meses"/>
        <s v="PRAs elaborados "/>
        <s v="Contratação de Empresa para elaboração do PRA"/>
        <s v="Contratação de Empresa para elaboração do PRA por 66 meses"/>
        <s v="Capacitação para os técnicos da empresa contratada para a elaboração do PRA"/>
        <s v="Pagamento de local para estadia de técnicos e instrutores (all inclusive - 55 pessoas - 2 cursos de 5 dias) (contração de serviço de logistica: hospedagem, aluguel de sala e alimentação??????)"/>
        <s v="aluguel de auditorio (aluguel de sala)????"/>
        <s v="aluguel de salas didáticas (aluguel de sala)????"/>
        <s v="Contratação de Instrutor PJ para capacitar os técnicos"/>
        <s v="Serviço de impressão do material didático /técnico"/>
        <m/>
        <s v="Estudos para a concessão realizados: mercado da madeira, infraestrutura e logística"/>
        <s v="Elaboração de Estudos de Pesquisa de Mercado, Levantamento de Infraestrutura e  Precificação da madeira em pé  para as Flonas de Humaitá-AM, Iquiri-AM, Balata-Tufari e Jatuarana e levantamento socioeconômico para a Flona de Jatuarana-AM"/>
        <s v="Contratação de pessoa jurídica para elaboração dos estudos para editais de contratação"/>
        <s v="Elaboração de Inventário Florestal Amostral para a Flona de Balata-Tufari e para Flona do Iquiri"/>
        <s v="Contratação de pessoa jurídica para elaboração de inventário florestal "/>
        <s v="Modelo de concessão florestal para florestas públicas degradadas"/>
        <s v="Contratação de consultoria para desenvolver modelagem para concessão florestal em florestas públicas degradadas "/>
        <s v="Contratação de pessoa jurídica para modelagem "/>
        <s v="Monitoramento e controle da madeira manejada aprimorada"/>
        <s v="Desenvolver e testar marcação eletrônica com TAG RFID adaptado à rastreabilidade da madeira de concessão florestal"/>
        <s v="Contratação de pessoa jurídica para desenvolvimento de TAG RFID"/>
        <s v="Consolidar a gestão de UC"/>
        <s v="UC com infraestrutura adequada instalada"/>
        <s v="Contratação de projeto executivo para obra e contratação dos materiais e serviços necessários à construção de espaço coletivo para organização social e produtiva da comunidade beneficiária da RESEX Alto Juruá"/>
        <s v="Contratar serviços para elaboração dos projetos básico e executivo necessários à construção de espaço coletivo na RESEX Alto Juruá"/>
        <s v="Contratar serviços Pessoa jurídica para elaboração dos projetos básico e executivo necessários à construção de espaço coletivo na RESEX Alto Juruá"/>
        <s v="Contratar pessoa jurídica para aquisição de material de construção e realização de todos os serviços necessários à obra. "/>
        <s v="UC com instrumentos de gestão elaborados e aprovados"/>
        <s v="Contratação de serviços para realização de oficinas e elaboração de planejamento específico para a Flona Humaitá"/>
        <s v="Contratação de Consultoria para realização das oficinas e elaboração de planejamento específico para a Flona Humaitá"/>
        <s v="Contratação de serviços de consultoria de pessoa física para elaboração de planejamento específico para a Flona Humaitá"/>
        <s v="Realização de Oficinas "/>
        <s v="adiantamento de despesa (colaborador eventual)"/>
        <s v="hospedagem (comunitários)"/>
        <s v="contratação de Pessoa Jurídica para fornecimento de alimentação"/>
        <s v="Promover a gestão integrada de UC (NGIs e APMs)"/>
        <s v="Gestores capacitados para atuar em gestão integrada - NGI e APM"/>
        <s v="Curso de capacitação em dois módulos para mobilizar e preparar gestores para os desafios de gestão integrada de UC"/>
        <s v="Contratação de consultoria para capacitar servidores"/>
        <s v="Realizar a Capacitaçãopara mobilizar e preparar gestores para os desafios de gestão integrada de UC"/>
        <s v="locação do espaço"/>
        <s v="contratação de pessoa Juridica para fornecimento de alimentação (coffe break)"/>
        <s v="Apoiar o desenvolvimeno de sistemas produtivos sustentáveis: Apoiar a esruturação de cadeias de produtos não-madeireiros"/>
        <s v="Infraestrutura de beneficamento instalada e funcionando"/>
        <s v="Contratação de serviços, que deverá utilizar de mão-de-obra local, para construir uma casa de farinha comunitária, bem como poço artesiano, em área destinada ao reassentamento de famílias beneficiárias da Resex Alto Juruá"/>
        <s v="Contratação de serviços, que deverá utilizar de mão-de-obra local, para construir uma casa de farinha comunitária"/>
        <s v="Contratação de empresa para construção de casa de farinha comunitária, incluindo materiais e serviços"/>
        <s v="Contratação de serviços para a perfuração e construção de um poço artesiano, incluindo caixa e bomba d'água."/>
        <s v="Contratação de serviços para a perfuração e construção de um poço artesiano, incluindo caixa e bomba d'água"/>
        <s v="Apoiar o desenvolvimento de sistemas produtivos sustentáveis: Apoiar a implantação de áreas com agroflorestas"/>
        <s v="Áreas com aptidão para SAF identificadas"/>
        <s v="Realizar, por meio de parcerias com a UFAC e/ou outras instituiçõesparceiras, a identificação de locais propícios à implementação de sistemas agroflorestais na RESEX Chico Mendes, bem como pactuar com a comunidades o projeto de SAF."/>
        <s v="Contratação de consultoria para organização de oficina de discussão técnica com instituições parceiras e moradores da RESEX que já desenvolvem SAF para identificação de áreas com potencialidade  e construção de pré-propostas a serem apresentadas às famílias e comunidades que podem ser envolvvidas "/>
        <s v="Contratação de consultoria de pessoa física para organização da reunião e produção do relatório de pré-propostas"/>
        <s v="Contratação de serviços de pessoa física para realizar mobilização das comunidades-alvo, organizar e moderar reaunião de apresentação das pré-propostas e consulta quanto ao interesse e anuência, bem como para organizar oficinas e visitas técnicas para definição de modelo e elaboração conjunta de relatório técnico e do planejamento para implementação de SAF na RESEX Chico Mendes. A sensibilização dos moradores deverá contemplar duas comunidades, estando orientada para a criação de sistemas agroflorestais com o plantio de espécies nativas em áreas de capoeira/antropizadas"/>
        <s v="Contratação de serviços de consultoria de pessoa física para realizar mobilização das comunidades-alvo, organizar e moderar reunião de apresentação das pré-propostas e consulta quanto ao interesse e anuência"/>
        <s v="Técnicos e agricultores capacitados em SAF"/>
        <s v="Contratação de serviços para a realização de cursos para 50 pessoas visando a capacitação de famílias de duas comunidades da RESEX Chico Mendes para a implementação de sistemas agroflorestais"/>
        <s v="Contratação de serviços de pessoa jurídica para realização de 6 cursos para grupos de 25 pessoas, em média, a serem realizados no interior ou entorno da RESEX Chico Mendes, para capacitação e formação de multipliacadores em SAF, que deverá oferecer todos os insumos necessários."/>
        <s v="Contratação de serviços de pessoa jurídica para capacitação e formação de multipliacadores em SAF na RESEX Chico Mendes"/>
        <s v="Unidades demonstrativas implementadas"/>
        <s v="Aquisição de todos os insumos (incluindo mudas, sementes, combustível etc) necessários, e contratação de serviços para a realização do acompanhamento técnico durante 30 meses, visando a recuperação de 25 hectares na Resex Chico Mendes"/>
        <s v="Contratação de consutloria de pessoa jurídica para criação e implementação dos SAFs, incluindo a disponibilização de equipamentos, fornecimento de insumos e assistência técnica por 30 meses"/>
        <s v="Contratação de serviços de pessoa jurídica para implantar SAFs incluindo a disponibilização de equipamentos, fornecimento de insumos e assistência técnica por 30 meses"/>
        <s v="Apoiar a estruturação da cadeia de recursos aquáticos"/>
        <s v="Planos de negócios elaborados"/>
        <s v="Elaboração de plano de negócios para identificação de oportunidades de inserção qualificada do pescado da RESEX Lago do Cuniã no mercado de produtos da sociobiodiversidade, de alternativas de agregação de valor, e de otimização do  escoamento e logística. Para tanto, contratação de consultoria para realização de estudos e elaboração de plano de negócios"/>
        <s v="Contratar consultoria para realização de estudos e elaboração de plano de negócios"/>
        <s v="Melhores técnicas de manejo sendo utilizadas pelas comunidades"/>
        <s v="Contratação de consultoria para a realização de 04 oficinas de capacitação na RESEX Lago do Cuniã, orientadas às boas práticas de manejo, ao aprendizado de noções relacionadas à legislação ambiental e de pesca e à observância de exigências higiênicas e sanitárias. "/>
        <s v="Contratação de consultoria para a realização de 04 oficinas de capacitação na RESEX Lago do Cuniã"/>
        <s v="contração de consultoria para a realização de 04 oficinas de capacitação na RESEX Lago do Cuniã"/>
        <s v="Infraestrutura de beneficiamento instalada e funcionando"/>
        <s v="aquisição de 02 quadriciclos que otimizarão logística de escoamento por via terrestre da produção pesqueira da RESEX Lago do Cuniã"/>
        <s v="Aquisição de 02 quadriciclos "/>
        <s v="Diagnóstico e mapeamento de tabuleiros e comunidades com potencial para manejo de quelônios conhecidas"/>
        <s v="Identificar as comunidades ao longo da bacias do rio Juruá e Purus que apresentem o interesse a capacidade potencial para manejar quelônios. (Visitas em Campo/Reuniões Técnicas)"/>
        <s v="Identificação, através de consulta às instituição e confirmação em campo, das comunidades ao longo da bacias do rio Juruá e Purus que apresentem o interesse a capacidade potencial para manejar quelônios. (Visitas em Campo/Reuniões Técnicas)"/>
        <s v="Contratação de serviços consultoria para identificar comunidades ao longo da bacias dos rios Juruá e Purus com interesse para manejar quelônios"/>
        <s v="Diagnóstico e mapeamento de acordos de pesca e áreas..."/>
        <s v="Identificação, através de consulta às instituição e confirmação em campo, das comunidades ao longo da bacia do rio Purus que apresentem histórico,  interesse a capacidade potencial para o manejo local da pesca. (Reunião Técnicas e Visitas em Campo)"/>
        <s v="Identificação, através de consulta às instituição e confirmação em campo, das comunidades ao longo da bacia do rio Purus que apresentem histórico,  interesse a capacidade potencial para o manejo local da pesca. (Reunião Técnicas e Visistas em Campo)"/>
        <s v="Contrato Pessoa Física para identificação de comunidades com potencail para manejo da pesca"/>
        <s v="Pescadores sensibilizados e comprometidos"/>
        <s v="Firmar compromisso no contexto da UC Federal na qual está inserida e/ou através de instituição parceira (Visitas em Campo/Reuniões Técnicas)"/>
        <s v="Representações das comunidades firmam compromisso no contexto da UC Federal na qual está inserida e/ou através de instituição parceira (Visitas em Campo/Reuniões Técnicas)"/>
        <s v="Contratação de serviços de pessoa jurídica para elaborar instrumento com a finalidade de firmar compromisso coms as Ucs federais"/>
        <s v="Subsídios para os acordo de pesca elaborados"/>
        <s v="Levantar informações para subsidiar a redação mais adequada para as especificidades de cada acordo de pesca, consolidados na sua respectiva minuta. (Visitas em Campo)"/>
        <s v="Serão colhidas e discutidas juntamente com as comunidades os aspectos do contexto ecológico e social de cada uma das localidades, a fim de subsidiar a redação mais adequada para as especificidades de cada acordo de pesca, consolidados na sua respectiva minuta. (Visitas em Campo)"/>
        <s v="Regras de pesca sendo cumpridas"/>
        <s v="Contratação de serviços para construção de uma pequena base de apoio para vigilância e monitoramento do pescado na RESEX Lago do Cuniã"/>
        <s v="Diagnóstico dos portos e origem do desembarque pesqueiro"/>
        <s v="Diagnosticar a situação dos portos de desembarque pesqueiro em cada uma das localidades (Manaus, Tefé, Tabatinga e Santarém) a fim de verificar as condições estruturais dos portos e de cadeia de valor de pescado e suas implicações para a estratégia de monitoramento pesqueiro. (Consultoria PF)"/>
        <s v="Contratação de consultorias PF para avaliar a situação dos portos de desembarque pesqueiro em cada uma das localidades (Manaus e Santarém) a fim de verificar as condições estruturais dos portos e de cadeia de valor de pescado e suas implicações para a estratégia de monitoramento pesqueiro. (Consultoria PF)"/>
        <s v="Contrato Pessoa Física para avaliar a situação do desembarque pesqueiro"/>
        <s v="Estratégia de monitoramento da pesca elaborada: delineamento da amostragem e gestão de dados"/>
        <s v="Desenvolver uma estratégia, para a realização de amostragem das embarcações pesqueiras em cada um dos portos (Manaus, Tabatinga, Tefé e Santarém), incluindo aspectos operacionais de sua implementação física. (Reuniões técnicas)"/>
        <s v="Elaboração da estratégia, com apoio de especialistas, de amostragem das embarcações pesqueiras em cada um dos portos (Manaus, Tabatinga, Tefé e Santarém), incluindo aspectos operacionais de sua implementação física. (Reuniões técnicas)"/>
        <s v="Realizar o monitoramento em situ para avaliar como diferentes sistemas de manejo de espécies comerciais aliado a efeitos de mudanças climáticas afetam a estrutura e funcionamento dos ecossistemas aquáticos, visando obter respostas sobre como diferentes tipos de manejo, de implementação de Unidades de conservação e mudanças climáticas afetam a diversidade de peixes. (Visitas de campo)"/>
        <s v="Realização de monitoramento in situ para avaliar como diferentes sistemas de manejo de espécies comerciais aliado a efeitos de mudanças climáticas afetam a estrutura e funcionamento dos ecossistemas aquáticos, visando obter respostas sobre como diferentes tipos de manejo, de implementação de Unidades de conservação e mudanças climáticas afetam a diversidade de peixes. (Visitas de campo)"/>
        <s v="Contratação de serviços de pessoa jurídica para realizar monitoramento in situ para avaliar os diferentes sistemas de manejo de espécies comerciais sofrem os efeitos de mudanças climáticas e afetam a estrutura e funcionamento dos ecossistemas aquáticos"/>
        <s v="Sistema de monitoramento da pesca em implementação - implementação física"/>
        <s v="Implementar o monitoramento pesqueiro nos portos de Santarém e Manaus, bem como a implementação plena dos métodos de gestão de dados necessários à atividade. Monitoramento iniciado."/>
        <s v="Implementação física do método e das condições estruturais e operacionais para a realização monitoramento pesqueiro nos portos de Santarém e Manaus, bem como a implementação plena dos métodos de gestão de dados necessários à atividade. Monitoramento iniciado."/>
        <s v="Contrato Pessoa Física para realização de monitoramento pesqueiro"/>
        <s v="Informação sobre o estado dos estoques atualizada de forma adequada - dados gerados e analisados de forma contínua"/>
        <s v="Elaborar análises com os dados de desembarque e gerar relatórios semestrais sobre o volume de captura, esforço de pesca, características das embarcaçoes e comecialização, bem como avaliações anuais de estados dos principais estoques pesqueiros. (Reunião técnicas)"/>
        <s v="Serão realizadas análises com os dados de desembarque e gerados relatórios semestrais sobre o volume de captura, esforço de pesca, características das embarcaçoes e comecialização, bem como avaliações anuais de estados dos principais estoques pesqueiros. (Reunião técnicas)"/>
        <s v="Estratégia integradora de Gestão de Bacias (Tapajós)"/>
        <s v=" Documento Técnico sobre as cenários que considerem a vulnerabilidades e potencialidades da Bacia do Rio Tapajós é consolidado"/>
        <s v="Elaborar um documento técnico demonstrando possíveis cenários de manutenção de conectividade versus benefícios dos empreendimentos frente as vulnerabilidades da bacia do Tapajós, utilizando metodologias espaciais como o Zonation e o Blueprint. (Consultoria PF. Reuniões técnicas)"/>
        <s v="Elaboração de documento técnico demonstrando possíveis cenários de manutenção de conectividade versus benefícios dos empreendimentos frente as vulnerabilidades da bacia do Tapajós"/>
        <s v="Contratação de serviços de pessoa jurídica para a elaboração de documento técnico demonstrando possíveis cenários de manutenção de conectividade versus benefícios dos empreendimentos frente as vulnerabilidades da bacia do Tapajós"/>
        <s v="Apoio ao Programa de Recuperação de Áreas Degradadas do Estado (DDF/IDEFLOR-Bio)                                                                              "/>
        <s v="Implantar os viveiros florestais"/>
        <s v="Aplicação dos Diagnósticos Rurais Participativos (DRP)"/>
        <s v="adiantamento de despesa (combustível)"/>
        <s v="Montagem e Implantação dos Viveiros Florestais"/>
        <s v="Adquirir pacote de materiais dos viveiros"/>
        <s v="Capacitação em Produção de Mudas"/>
        <s v="Acompanhar e monitorar a implementação dos viveiros florestais"/>
        <s v="Apoio a ações de recuperação de passivos dentro das UC (Flota - Público e ATX - áreas privadas)                                                                         "/>
        <s v="Contratar pessoa jurídica para realizar capacitação em áreas prioritárias (assistencia técnica local, público alvo e comunidade) com Implantação de Unidades Demonstrativas(UD) para fins didáticos (prática)."/>
        <s v="Realizar mecanização e correção de solos para implantação de 3 UD de SAFs"/>
        <s v="contratação de trator e tratorista"/>
        <s v="calcário (saca 50 Kg)"/>
        <s v="Realizar plantio nas UDs"/>
        <s v="Contratação de Empresa para Sinalização (Placas)"/>
        <s v="Contratar  pessoa jurídica para elaboração e Impressão de material gráfico para divulgação"/>
        <s v="Produção de Material Gráfico de Divulgação"/>
        <s v="Contratação de consultoria para formatar produto intelectual do IDEFLOR-Bio (DDF e DGMUC)"/>
        <s v="Contratacao de empresa para diagramar e imprimir os produtos intelectuais formatados (versao final)"/>
        <s v="_x000a_Apoiar a estruturação das cadeias de produtos não madeireiros (desenvolvimento de sistemas produtivos sustentáveis)"/>
        <s v="Fomentar a criação e Implementação de cadeias produtivas da agricultura familiar (agrosilvipastoris)                   "/>
        <s v="Reconhecimento (mapeamento e diagnóstico) das Cadeias de Valor e Fortalecimento Organizacional"/>
        <s v="Reuniões prévias para mobilização das comunidades"/>
        <s v="Mapeamento e diagnóstico socioeconômico das cadeias de valor dos  produtos e serviços da sociobiodiversidade e das Organizações Comunitárias da APA Triunfo do Xingu "/>
        <s v="Contratação de Consultoria para elaboração do Mapeamento e diagnóstico socioeconômico das cadeias de valor dos  produtos e serviços da sociobiodiversidade e das Organizações Comunitárias da APA Triunfo do Xingu"/>
        <s v="Aompanhamento e Avaliação da Consultoria para elaboração do Mapeamento e diagnóstico socioeconômico das cadeias de valor dos  produtos e serviços da sociobiodiversidade e das Organizações Comunitárias da APA Triunfo do Xingu"/>
        <s v="Capacidade institucional fortalecida (+ pessoal, capacitação e infraestrutura) em municípios selecionados"/>
        <s v="Classificar em Área consolidada, Remanescente de Vegetação Nativa, Área de Pousio, Hidrografia, Área antropizada pós 2008, para todo o território do Estado, como subsídio para a customização do módulo de análise do SICAR/PA e PRA/PA"/>
        <s v="Contratar de pessoa jurídica para classificação do uso do solo e cobertura vegetal referente aos ano de 2018 das áreas cadastráveis do Estado do Pará"/>
        <s v="Contratar de pessoa jurídica para classificação do uso do solo e cobertura vegetal referente aos anos de 2018 das áreas cadastráveis do Estado do Pará"/>
        <s v="Fortalecer a Gestão Ambiental Municipal e Estadual através do Aparelhamento/Estruturação das secretarias de meio ambiente com ênfase na análise do CAR e PRA (PRADAS) dos imóveis rurais"/>
        <s v="Aquisição de bens para equipar as Secretarias Municipais de Meio Ambiente para análise do CAR."/>
        <s v="Impressora"/>
        <s v="Aquisição de bens para equipar a Secretaria Estadual de Meio Ambiente para estruturar a sala de análise do CAR."/>
        <s v="Implementação assistida do Modulo de analise do CAR nos municipios"/>
        <s v="Contratação de consultoria para acompanhar a implementação d analise do CAR (Tutor) e elaborar manual operacional de procedimentos  para analise do CAR nos municipios a apartir da implantação assistida "/>
        <s v="Cadastros ambientais (CAR) analisados pelas equipes técnicas dos municípios prioritários "/>
        <s v="Realização de análise CAR na APA ATX "/>
        <s v="Contratar de pessoa jurídica para análise  do Cadastro Ambiental Rural - CAR, na Plataforma SICAR/PA, baseados na sala de análise da DIORED/SEMAS-PA"/>
        <s v="Consolidar a gestão das UC não apoiadas pelo ARPA"/>
        <s v="UC com instrumentos de gestão elaborados e aprovados (plano de manejo e Conselho.....)"/>
        <s v="Elaborar o plano de gestão da Flota Iriri "/>
        <s v="Contratação de Consultoria para realização dos estudos socioeconomico, ambiental e fundiário e consolidação do plano da Flota Iriri"/>
        <s v="Contratar consultoria para realização dos estudos socioeconomico, ambiental e fundiário e consolidação dos planos"/>
        <s v="Monitorar e supervisionar as atividades  do contrato para elaboração de plano de manejo"/>
        <s v="passagem aerea (Bel, Stm, Ita)"/>
        <s v="Formatar e diagramar os planos de gestão das Ucs"/>
        <s v="Contratacao de consultoria para formatar documentos tecnicos (versao final)"/>
        <s v="Contratacao de empresa para diagramar  e imprimir documentos tecnicos (versao final)"/>
        <s v="locaçao de veiculo (Ita,NP)"/>
        <s v="Coordenação de Projetos, Capacitação e Cooperação Regional"/>
        <s v="Capacitação e Cooperação Regional"/>
        <s v="Participação no Projeto Regional de Assistência Técnica de Coordenação Amazônica"/>
        <s v="Realizar reuniões de coordenação"/>
        <s v="passagem aerea internacional"/>
        <s v="diaria internacional"/>
        <s v=" Participar de eventos de intercâmbio de conhecimento, oficinas especializadas, treinamento de campo, visitas de campo e de estudo, gestão de questões ambientais e resolução de conflitos - eventos GEF"/>
        <s v="Participar da Conferência das partes da Convenção sobre Diversidade Biológica - CDB, em novembro, no Egito"/>
        <s v="Discussão da segunda fase do Projeto Regional em evento do GEF (Washington)"/>
        <s v="Coordenação do projeto"/>
        <s v="Reuniões dos Colegiados e com parceiros do Programa"/>
        <s v="Realizar reuniao de coordenação"/>
        <s v="coffeebreak"/>
        <s v="Monitoramento e gestão do Programa"/>
        <s v="Apoiar a coordenação e gestão do Programa "/>
        <s v="contratar serviços de consultoria pessoa física para apoiar a gestão do programa"/>
        <s v="Desenvolver estudos estratégicos"/>
        <s v="Contratar serviços de consultoria pessoa física para realizar estudos em temas estratégicos"/>
        <s v="Realizar monitoramento in situ"/>
        <s v="diaria (capital)"/>
        <s v="diaria (cidade/campo)"/>
        <s v="Capacitação da execução financeira e alcance das metas  (ver se é atividade CI)"/>
        <s v="Realizar oficinas de capacitação"/>
        <s v="contratação de serviço de moderação pessoa fisica"/>
        <s v="Divulgação do projeto"/>
        <s v="Preparação de uma estratégia de comunicação do projeto"/>
        <s v="contratar serviço de consultoria pessoa juridica para a preparação da estratégia de comunicação "/>
        <s v="Produzir material de divulgação"/>
        <s v="Contratação de empresa para produção, diagramação e impressão de material de divulgação- cartilha MOP, mochila, boné, camiseta, apresentação,  vídeo"/>
        <s v="Participar e realizar eventos de divulgação"/>
        <s v="Contratação de serviço de aluguel de espaço para evento (coffeebreak, equipamentos multimidia, som)"/>
        <s v="Aprimoramento da gestão  pela UCP - capacitação da equipe"/>
        <s v="Aprimorar a gestão "/>
        <s v="inscrição para participação em cursos, eventos"/>
        <s v="Planejamento para o biênio 20/21"/>
        <s v="Realizar oficinas de planejamento"/>
        <s v="serviço de pessoa juridica (hotel: hospegadem, alimentação, sala)"/>
        <s v="Aquisição e manutenção de equipamentos "/>
        <s v="Adquirir e realizar manutenção de equipamentos, suprimentos e acessórios de informática e de escritório (notebook, datashow, nobreak, mouse, tela, softwares, tonnner, cartucho, cabeçote de impressão, fio de linha, adaptadores cabo hdmi, pastas (ver tabela Luciano)"/>
        <s v="tela de projeção elétrica"/>
        <s v="suprimentos e acessórios de informática (toner, cartucho, cabeçote de impressão, mouse wireless, filtro de linha,  adaptador de tomada, cabo HDMI e pasta)"/>
        <s v="locaçao de veiculo" u="1"/>
        <s v="datashow" u="1"/>
        <s v="Pacote de materiais dos viveiros" u="1"/>
        <s v="Capacitação do público-alvo em Sistemas Agroflorestais e implantação/manutenção do viveiros florestais" u="1"/>
        <s v="Serviços de consultoria de pessoa física para organização da reunião e produção do relatório de pré-propostas" u="1"/>
        <s v="Contratação de pessoa jurídica para capacitações de técnicos da Emater, Prefeituras e parceiros, em pólos prioritários dentro do Estado" u="1"/>
        <s v="Contratação de empresa para construção de casa de farinha comunitária, incluindo materiais e serviços." u="1"/>
        <s v="Contratação de empresa para análise  do CAR em áreas prioritárias no AM. " u="1"/>
        <s v="Fortalecimento das bases locais para apoio à recuperação de áreas degradadas" u="1"/>
      </sharedItems>
    </cacheField>
    <cacheField name="META do _x000a_RESULTADO (DESCRIÇÃO)" numFmtId="0">
      <sharedItems containsBlank="1"/>
    </cacheField>
    <cacheField name="META do _x000a_RESULTADO (VALOR)" numFmtId="0">
      <sharedItems containsBlank="1" containsMixedTypes="1" containsNumber="1" minValue="1" maxValue="120593.97"/>
    </cacheField>
    <cacheField name="META do _x000a_RESULTADO (UNIDADE)" numFmtId="0">
      <sharedItems containsBlank="1" containsMixedTypes="1" containsNumber="1" containsInteger="1" minValue="2000" maxValue="2000"/>
    </cacheField>
    <cacheField name="ENTREGA da _x000a_ATIVIDADE (DESCRIÇÃO)" numFmtId="0">
      <sharedItems containsBlank="1" longText="1"/>
    </cacheField>
    <cacheField name="ENTREGA da _x000a_ATIVIDADE (VALOR)" numFmtId="0">
      <sharedItems containsString="0" containsBlank="1" containsNumber="1" containsInteger="1" minValue="1" maxValue="180000"/>
    </cacheField>
    <cacheField name="ENTREGA da _x000a_ATIVIDADE (UNIDADE)" numFmtId="0">
      <sharedItems containsBlank="1"/>
    </cacheField>
    <cacheField name="RELAÇÃO METAS DO PROJETO" numFmtId="0">
      <sharedItems containsNonDate="0" containsString="0" containsBlank="1"/>
    </cacheField>
    <cacheField name="LOCAL OU_x000a_LOCALIDADE" numFmtId="0">
      <sharedItems containsBlank="1"/>
    </cacheField>
    <cacheField name="ELEMENTO DA DESPESA" numFmtId="0">
      <sharedItems containsBlank="1"/>
    </cacheField>
    <cacheField name="CATEGORIA DA _x000a_DESPESA" numFmtId="0">
      <sharedItems containsBlank="1"/>
    </cacheField>
    <cacheField name="QUANTIDADE _x000a_(UND)" numFmtId="0">
      <sharedItems containsString="0" containsBlank="1" containsNumber="1" containsInteger="1" minValue="1" maxValue="4800"/>
    </cacheField>
    <cacheField name="VALOR  R$_x000a_(UNIT)" numFmtId="0">
      <sharedItems containsString="0" containsBlank="1" containsNumber="1" minValue="4" maxValue="5640000"/>
    </cacheField>
    <cacheField name="TOTAL_x000a_ R$" numFmtId="0">
      <sharedItems containsSemiMixedTypes="0" containsString="0" containsNumber="1" minValue="200" maxValue="8531900"/>
    </cacheField>
    <cacheField name="TOTAL_x000a_USD" numFmtId="4">
      <sharedItems containsString="0" containsBlank="1" containsNumber="1" minValue="60.790273556231" maxValue="1714285.7142857143"/>
    </cacheField>
    <cacheField name="INICIO DA ATIVIDADE _x000a_(d/m)" numFmtId="165">
      <sharedItems containsNonDate="0" containsDate="1" containsString="0" containsBlank="1" minDate="2018-10-01T00:00:00" maxDate="2019-09-11T00:00:00"/>
    </cacheField>
    <cacheField name="ANO_x000a_INICIO" numFmtId="0">
      <sharedItems containsBlank="1" containsMixedTypes="1" containsNumber="1" containsInteger="1" minValue="2018" maxValue="2018"/>
    </cacheField>
    <cacheField name="FIM DA ATIVIDADE _x000a_(d/m)" numFmtId="165">
      <sharedItems containsNonDate="0" containsDate="1" containsString="0" containsBlank="1" minDate="2018-03-01T00:00:00" maxDate="2023-07-02T00:00:00"/>
    </cacheField>
    <cacheField name="ANO_x000a_FIM" numFmtId="0">
      <sharedItems containsBlank="1" containsMixedTypes="1" containsNumber="1" containsInteger="1" minValue="2018" maxValue="2023"/>
    </cacheField>
    <cacheField name="METODO DE AQUSICAO BM" numFmtId="0">
      <sharedItems containsBlank="1"/>
    </cacheField>
    <cacheField name="CATEGORIA DE CONTRATAÇAO BM" numFmtId="0">
      <sharedItems containsBlank="1" count="8">
        <m/>
        <s v="SDO"/>
        <s v="não se aplica"/>
        <s v="SDC"/>
        <s v="SBQC"/>
        <s v="SQC"/>
        <s v="SBQ"/>
        <s v="SMC"/>
      </sharedItems>
    </cacheField>
    <cacheField name="Valores &gt; R$ 500 mil" numFmtId="0">
      <sharedItems containsBlank="1"/>
    </cacheField>
    <cacheField name="COMENTARIO" numFmtId="0">
      <sharedItems containsBlank="1" containsMixedTypes="1" containsNumber="1" containsInteger="1" minValue="0" maxValue="0" longText="1"/>
    </cacheField>
    <cacheField name="OB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6">
  <r>
    <s v="AC"/>
    <x v="0"/>
    <x v="0"/>
    <x v="0"/>
    <n v="1"/>
    <x v="0"/>
    <m/>
    <m/>
    <m/>
    <m/>
    <m/>
    <m/>
    <m/>
    <m/>
    <m/>
    <m/>
    <m/>
    <m/>
    <n v="1253900"/>
    <m/>
    <m/>
    <m/>
    <m/>
    <m/>
    <m/>
    <x v="0"/>
    <m/>
    <m/>
    <m/>
  </r>
  <r>
    <s v="AC"/>
    <x v="0"/>
    <x v="0"/>
    <x v="1"/>
    <s v="1.1"/>
    <x v="1"/>
    <s v="650 mil mudas por ano"/>
    <n v="65000"/>
    <s v="muda"/>
    <m/>
    <m/>
    <m/>
    <m/>
    <s v="viveiro da floresta rio branco acre"/>
    <m/>
    <m/>
    <m/>
    <m/>
    <n v="1053900"/>
    <m/>
    <m/>
    <m/>
    <m/>
    <m/>
    <m/>
    <x v="0"/>
    <m/>
    <m/>
    <m/>
  </r>
  <r>
    <s v="AC"/>
    <x v="0"/>
    <x v="0"/>
    <x v="2"/>
    <s v="1.1.3"/>
    <x v="2"/>
    <m/>
    <m/>
    <m/>
    <s v="viveiro reformado e estruturado para produção anual de 650 mil mudas, e doação de 335.000 delas para propriedades rurais que aderirem a recomposição"/>
    <n v="1"/>
    <s v="viveiro"/>
    <m/>
    <m/>
    <m/>
    <m/>
    <m/>
    <m/>
    <n v="600000"/>
    <m/>
    <m/>
    <m/>
    <m/>
    <m/>
    <m/>
    <x v="0"/>
    <m/>
    <m/>
    <m/>
  </r>
  <r>
    <s v="AC"/>
    <x v="0"/>
    <x v="0"/>
    <x v="3"/>
    <s v="1.1.3.1"/>
    <x v="3"/>
    <m/>
    <m/>
    <m/>
    <m/>
    <m/>
    <m/>
    <m/>
    <m/>
    <m/>
    <m/>
    <m/>
    <m/>
    <n v="600000"/>
    <m/>
    <m/>
    <m/>
    <m/>
    <m/>
    <m/>
    <x v="0"/>
    <m/>
    <m/>
    <m/>
  </r>
  <r>
    <s v="AC"/>
    <x v="0"/>
    <x v="0"/>
    <x v="4"/>
    <s v="1.1.3.1.1"/>
    <x v="4"/>
    <m/>
    <m/>
    <m/>
    <m/>
    <m/>
    <m/>
    <m/>
    <m/>
    <s v="obra"/>
    <s v="pessoa juridica"/>
    <n v="1"/>
    <n v="600000"/>
    <n v="600000"/>
    <n v="182370.82066869302"/>
    <d v="2018-11-05T00:00:00"/>
    <s v="2018"/>
    <d v="2019-06-01T00:00:00"/>
    <s v="2019"/>
    <s v="CW"/>
    <x v="1"/>
    <s v="autorizacao previa"/>
    <m/>
    <m/>
  </r>
  <r>
    <s v="AC"/>
    <x v="0"/>
    <x v="0"/>
    <x v="2"/>
    <s v="1.1.4"/>
    <x v="5"/>
    <m/>
    <m/>
    <m/>
    <s v="20 matrizes mapeadas e 20 comunitários capacidados para a coleta"/>
    <n v="20"/>
    <s v="curso"/>
    <m/>
    <m/>
    <m/>
    <m/>
    <m/>
    <m/>
    <n v="71400"/>
    <m/>
    <m/>
    <m/>
    <m/>
    <m/>
    <m/>
    <x v="0"/>
    <m/>
    <m/>
    <m/>
  </r>
  <r>
    <s v="AC"/>
    <x v="0"/>
    <x v="0"/>
    <x v="3"/>
    <s v="1.1.4.2"/>
    <x v="6"/>
    <m/>
    <m/>
    <m/>
    <s v="Mapeamento e realização de cursos de boas práticas de coleta e definição da área de estudo; 20 famílias selecionadas para o curso de boas práticas de sementes"/>
    <n v="20"/>
    <s v="familia"/>
    <m/>
    <s v="Floresta Gregorio"/>
    <m/>
    <m/>
    <m/>
    <m/>
    <n v="71400"/>
    <m/>
    <m/>
    <m/>
    <m/>
    <m/>
    <m/>
    <x v="0"/>
    <m/>
    <m/>
    <m/>
  </r>
  <r>
    <s v="AC"/>
    <x v="0"/>
    <x v="0"/>
    <x v="4"/>
    <s v="1.1.4.2.1"/>
    <x v="7"/>
    <m/>
    <m/>
    <m/>
    <m/>
    <m/>
    <m/>
    <m/>
    <m/>
    <s v="diaria"/>
    <s v="diaria"/>
    <n v="200"/>
    <n v="177"/>
    <n v="35400"/>
    <n v="10759.878419452887"/>
    <d v="2018-11-05T00:00:00"/>
    <s v="2018"/>
    <d v="2019-07-31T00:00:00"/>
    <s v="2019"/>
    <s v="diaria"/>
    <x v="2"/>
    <s v=" "/>
    <s v="data postergada em função da liberação do recurso"/>
    <m/>
  </r>
  <r>
    <s v="AC"/>
    <x v="0"/>
    <x v="0"/>
    <x v="4"/>
    <s v="1.1.4.2.2"/>
    <x v="8"/>
    <m/>
    <m/>
    <m/>
    <m/>
    <m/>
    <m/>
    <m/>
    <m/>
    <s v="adiantamento de despesa"/>
    <s v="pessoa juridica"/>
    <n v="4"/>
    <n v="1000"/>
    <n v="4000"/>
    <n v="1215.80547112462"/>
    <d v="2018-11-05T00:00:00"/>
    <s v="2018"/>
    <d v="2019-07-31T00:00:00"/>
    <s v="2019"/>
    <s v="adiantamento de despesa"/>
    <x v="2"/>
    <s v=" "/>
    <s v="data postergada em função da liberação do recurso"/>
    <m/>
  </r>
  <r>
    <s v="AC"/>
    <x v="0"/>
    <x v="0"/>
    <x v="4"/>
    <s v="1.1.4.2.3"/>
    <x v="9"/>
    <m/>
    <m/>
    <m/>
    <m/>
    <m/>
    <m/>
    <m/>
    <m/>
    <s v="adiantamento de despesa"/>
    <s v="pessoa juridica"/>
    <n v="900"/>
    <n v="5"/>
    <n v="4500"/>
    <n v="1367.7811550151976"/>
    <d v="2018-11-05T00:00:00"/>
    <s v="2018"/>
    <d v="2019-07-31T00:00:00"/>
    <s v="2019"/>
    <s v="adiantamento de despesa"/>
    <x v="2"/>
    <s v=" "/>
    <s v="data postergada em função da liberação do recurso"/>
    <m/>
  </r>
  <r>
    <s v="AC"/>
    <x v="0"/>
    <x v="0"/>
    <x v="4"/>
    <s v="1.1.4.2.4"/>
    <x v="10"/>
    <m/>
    <m/>
    <m/>
    <m/>
    <n v="3"/>
    <s v="kit"/>
    <m/>
    <s v="Floresta Gregorio"/>
    <s v="material de consumo"/>
    <s v="pessoa juridica"/>
    <n v="3"/>
    <n v="7500"/>
    <n v="22500"/>
    <n v="6838.9057750759875"/>
    <d v="2018-11-05T00:00:00"/>
    <s v="2018"/>
    <d v="2019-07-31T00:00:00"/>
    <s v="2019"/>
    <s v="material de consumo"/>
    <x v="3"/>
    <s v=" "/>
    <s v="data postergada em função da liberação do recurso"/>
    <m/>
  </r>
  <r>
    <s v="AC"/>
    <x v="0"/>
    <x v="0"/>
    <x v="4"/>
    <s v="1.1.4.2.5"/>
    <x v="11"/>
    <m/>
    <m/>
    <m/>
    <m/>
    <m/>
    <m/>
    <m/>
    <s v=" APA do São Francisco, Gregorio"/>
    <s v="material de consumo"/>
    <s v="pessoa juridica"/>
    <n v="500"/>
    <n v="10"/>
    <n v="5000"/>
    <n v="1519.7568389057751"/>
    <d v="2018-11-05T00:00:00"/>
    <s v="2018"/>
    <d v="2019-07-31T00:00:00"/>
    <s v="2019"/>
    <s v="material de consumo"/>
    <x v="3"/>
    <s v=" "/>
    <s v="data postergada em função da liberação do recurso"/>
    <m/>
  </r>
  <r>
    <s v="AC"/>
    <x v="0"/>
    <x v="0"/>
    <x v="2"/>
    <s v="1.1.5"/>
    <x v="12"/>
    <m/>
    <m/>
    <m/>
    <m/>
    <m/>
    <m/>
    <m/>
    <m/>
    <m/>
    <m/>
    <m/>
    <m/>
    <n v="106000"/>
    <m/>
    <m/>
    <m/>
    <m/>
    <m/>
    <m/>
    <x v="0"/>
    <m/>
    <m/>
    <m/>
  </r>
  <r>
    <s v="AC"/>
    <x v="0"/>
    <x v="0"/>
    <x v="3"/>
    <s v="1.1.5.1"/>
    <x v="13"/>
    <m/>
    <m/>
    <m/>
    <m/>
    <m/>
    <m/>
    <m/>
    <m/>
    <m/>
    <m/>
    <m/>
    <m/>
    <n v="106000"/>
    <m/>
    <m/>
    <m/>
    <m/>
    <m/>
    <m/>
    <x v="0"/>
    <m/>
    <m/>
    <m/>
  </r>
  <r>
    <s v="AC"/>
    <x v="0"/>
    <x v="0"/>
    <x v="4"/>
    <s v="1.1.5.1.1"/>
    <x v="7"/>
    <m/>
    <m/>
    <m/>
    <m/>
    <m/>
    <m/>
    <m/>
    <m/>
    <s v="diaria"/>
    <s v="diaria"/>
    <n v="1"/>
    <n v="50000"/>
    <n v="50000"/>
    <n v="15197.568389057751"/>
    <d v="2018-11-05T00:00:00"/>
    <s v="2018"/>
    <d v="2019-06-28T00:00:00"/>
    <s v="2019"/>
    <s v="diaria"/>
    <x v="2"/>
    <s v=" "/>
    <m/>
    <m/>
  </r>
  <r>
    <s v="AC"/>
    <x v="0"/>
    <x v="0"/>
    <x v="4"/>
    <s v="1.1.5.1.2"/>
    <x v="9"/>
    <m/>
    <m/>
    <m/>
    <m/>
    <m/>
    <m/>
    <m/>
    <m/>
    <s v="adiantamento de despesa"/>
    <s v="pessoa juridica"/>
    <n v="3000"/>
    <n v="5"/>
    <n v="15000"/>
    <n v="4559.2705167173253"/>
    <d v="2018-11-05T00:00:00"/>
    <s v="2018"/>
    <d v="2019-06-28T00:00:00"/>
    <s v="2019"/>
    <s v="adiantamento de despesa"/>
    <x v="2"/>
    <s v=" "/>
    <m/>
    <m/>
  </r>
  <r>
    <s v="AC"/>
    <x v="0"/>
    <x v="0"/>
    <x v="4"/>
    <s v="1.1.5.1.3"/>
    <x v="14"/>
    <m/>
    <m/>
    <m/>
    <m/>
    <m/>
    <m/>
    <m/>
    <m/>
    <s v="adiantamento de despesa"/>
    <s v="pessoa juridica"/>
    <n v="2"/>
    <n v="15000"/>
    <n v="30000"/>
    <n v="9118.5410334346507"/>
    <d v="2018-11-05T00:00:00"/>
    <s v="2018"/>
    <d v="2019-06-28T00:00:00"/>
    <s v="2019"/>
    <m/>
    <x v="0"/>
    <s v=" "/>
    <m/>
    <m/>
  </r>
  <r>
    <s v="AC"/>
    <x v="0"/>
    <x v="0"/>
    <x v="4"/>
    <s v="1.1.5.1.4"/>
    <x v="15"/>
    <m/>
    <m/>
    <m/>
    <m/>
    <m/>
    <m/>
    <m/>
    <m/>
    <s v="adiantamento de despesa"/>
    <s v="adiantamento de despesa"/>
    <n v="1"/>
    <n v="3500"/>
    <n v="3500"/>
    <n v="1063.8297872340424"/>
    <d v="2018-11-05T00:00:00"/>
    <s v="2018"/>
    <d v="2019-06-28T00:00:00"/>
    <s v="2019"/>
    <m/>
    <x v="0"/>
    <s v=" "/>
    <m/>
    <m/>
  </r>
  <r>
    <s v="AC"/>
    <x v="0"/>
    <x v="0"/>
    <x v="4"/>
    <s v="1.1.5.1.5"/>
    <x v="16"/>
    <m/>
    <m/>
    <m/>
    <m/>
    <m/>
    <m/>
    <m/>
    <m/>
    <s v="contrataçao de consultoria"/>
    <s v="pessoa fisica"/>
    <n v="5"/>
    <n v="1500"/>
    <n v="7500"/>
    <n v="2279.6352583586627"/>
    <d v="2018-11-05T00:00:00"/>
    <s v="2018"/>
    <d v="2019-06-28T00:00:00"/>
    <s v="2019"/>
    <m/>
    <x v="0"/>
    <s v=" "/>
    <m/>
    <m/>
  </r>
  <r>
    <s v="AC"/>
    <x v="0"/>
    <x v="0"/>
    <x v="2"/>
    <s v="1.1.6"/>
    <x v="17"/>
    <m/>
    <m/>
    <m/>
    <m/>
    <m/>
    <m/>
    <m/>
    <m/>
    <m/>
    <m/>
    <m/>
    <m/>
    <n v="20000"/>
    <m/>
    <m/>
    <m/>
    <m/>
    <m/>
    <m/>
    <x v="0"/>
    <m/>
    <m/>
    <m/>
  </r>
  <r>
    <s v="AC"/>
    <x v="0"/>
    <x v="0"/>
    <x v="3"/>
    <s v="1.1.6.1"/>
    <x v="18"/>
    <m/>
    <m/>
    <m/>
    <m/>
    <m/>
    <m/>
    <m/>
    <m/>
    <m/>
    <m/>
    <m/>
    <m/>
    <n v="20000"/>
    <m/>
    <m/>
    <m/>
    <m/>
    <m/>
    <m/>
    <x v="0"/>
    <m/>
    <m/>
    <m/>
  </r>
  <r>
    <s v="AC"/>
    <x v="0"/>
    <x v="0"/>
    <x v="4"/>
    <s v="1.1.6.1.1"/>
    <x v="19"/>
    <m/>
    <m/>
    <m/>
    <m/>
    <m/>
    <m/>
    <m/>
    <m/>
    <s v="material de consumo"/>
    <s v="pessoa juridica"/>
    <n v="4"/>
    <n v="5000"/>
    <n v="20000"/>
    <n v="6079.0273556231004"/>
    <d v="2018-11-05T00:00:00"/>
    <s v="2018"/>
    <d v="2019-06-28T00:00:00"/>
    <s v="2019"/>
    <s v="material de consumo"/>
    <x v="3"/>
    <s v=" "/>
    <m/>
    <s v="verificar a possibilidade de dividir a compra"/>
  </r>
  <r>
    <s v="AC"/>
    <x v="0"/>
    <x v="0"/>
    <x v="2"/>
    <s v="1.1.7"/>
    <x v="20"/>
    <m/>
    <m/>
    <m/>
    <m/>
    <m/>
    <m/>
    <m/>
    <m/>
    <m/>
    <m/>
    <m/>
    <m/>
    <n v="156500"/>
    <m/>
    <m/>
    <m/>
    <m/>
    <m/>
    <m/>
    <x v="0"/>
    <m/>
    <m/>
    <m/>
  </r>
  <r>
    <s v="AC"/>
    <x v="0"/>
    <x v="0"/>
    <x v="3"/>
    <s v="1.1.7.1"/>
    <x v="21"/>
    <m/>
    <m/>
    <m/>
    <m/>
    <m/>
    <m/>
    <m/>
    <m/>
    <m/>
    <m/>
    <m/>
    <m/>
    <n v="82500"/>
    <m/>
    <m/>
    <m/>
    <m/>
    <m/>
    <m/>
    <x v="0"/>
    <m/>
    <m/>
    <m/>
  </r>
  <r>
    <s v="AC"/>
    <x v="0"/>
    <x v="0"/>
    <x v="4"/>
    <s v="1.1.7.1.1"/>
    <x v="22"/>
    <m/>
    <m/>
    <m/>
    <m/>
    <m/>
    <m/>
    <m/>
    <m/>
    <s v="aquisição de equipamento"/>
    <s v="pessoa juridica"/>
    <n v="1"/>
    <n v="45000"/>
    <n v="45000"/>
    <n v="13677.811550151975"/>
    <d v="2018-11-05T00:00:00"/>
    <s v="2018"/>
    <d v="2019-07-31T00:00:00"/>
    <s v="2019"/>
    <s v="GO"/>
    <x v="3"/>
    <s v=" "/>
    <s v="data postergada em função da liberação do recurso"/>
    <m/>
  </r>
  <r>
    <s v="AC"/>
    <x v="0"/>
    <x v="0"/>
    <x v="4"/>
    <s v="1.1.7.1.2"/>
    <x v="23"/>
    <m/>
    <m/>
    <m/>
    <m/>
    <m/>
    <m/>
    <m/>
    <m/>
    <s v="aquisição de equipamento"/>
    <s v="pessoa juridica"/>
    <n v="3"/>
    <n v="7000"/>
    <n v="21000"/>
    <n v="6382.9787234042551"/>
    <d v="2018-11-05T00:00:00"/>
    <s v="2018"/>
    <d v="2019-07-31T00:00:00"/>
    <s v="2019"/>
    <s v="GO"/>
    <x v="3"/>
    <s v=" "/>
    <s v="data postergada em função da liberação do recurso"/>
    <m/>
  </r>
  <r>
    <s v="AC"/>
    <x v="0"/>
    <x v="0"/>
    <x v="4"/>
    <s v="1.1.7.1.3"/>
    <x v="24"/>
    <m/>
    <m/>
    <m/>
    <m/>
    <m/>
    <m/>
    <m/>
    <m/>
    <s v="material de consumo"/>
    <s v="pessoa juridica"/>
    <n v="3"/>
    <n v="2500"/>
    <n v="7500"/>
    <n v="2279.6352583586627"/>
    <d v="2018-11-05T00:00:00"/>
    <s v="2018"/>
    <d v="2019-06-28T00:00:00"/>
    <s v="2019"/>
    <s v="material de consumo"/>
    <x v="3"/>
    <s v=" "/>
    <m/>
    <m/>
  </r>
  <r>
    <s v="AC"/>
    <x v="0"/>
    <x v="0"/>
    <x v="4"/>
    <s v="1.1.7.1.4"/>
    <x v="25"/>
    <m/>
    <m/>
    <m/>
    <m/>
    <m/>
    <m/>
    <m/>
    <m/>
    <s v="aquisição de equipamento"/>
    <s v="pessoa juridica"/>
    <n v="3"/>
    <n v="1000"/>
    <n v="3000"/>
    <n v="911.854103343465"/>
    <d v="2018-11-05T00:00:00"/>
    <s v="2018"/>
    <d v="2019-06-28T00:00:00"/>
    <s v="2019"/>
    <s v="GO"/>
    <x v="3"/>
    <s v=" "/>
    <m/>
    <m/>
  </r>
  <r>
    <s v="AC"/>
    <x v="0"/>
    <x v="0"/>
    <x v="4"/>
    <s v="1.1.7.1.5"/>
    <x v="26"/>
    <m/>
    <m/>
    <m/>
    <m/>
    <m/>
    <m/>
    <m/>
    <m/>
    <s v="aquisição de equipamento"/>
    <s v="pessoa juridica"/>
    <n v="4"/>
    <n v="1500"/>
    <n v="6000"/>
    <n v="1823.70820668693"/>
    <d v="2018-11-05T00:00:00"/>
    <s v="2018"/>
    <d v="2019-06-28T00:00:00"/>
    <s v="2019"/>
    <s v="GO"/>
    <x v="3"/>
    <s v=" "/>
    <m/>
    <m/>
  </r>
  <r>
    <s v="AC"/>
    <x v="0"/>
    <x v="0"/>
    <x v="3"/>
    <s v="1.1.7.2"/>
    <x v="21"/>
    <m/>
    <m/>
    <m/>
    <m/>
    <m/>
    <m/>
    <m/>
    <m/>
    <m/>
    <m/>
    <m/>
    <m/>
    <n v="24800"/>
    <m/>
    <m/>
    <m/>
    <m/>
    <m/>
    <m/>
    <x v="0"/>
    <m/>
    <m/>
    <m/>
  </r>
  <r>
    <s v="AC"/>
    <x v="0"/>
    <x v="0"/>
    <x v="4"/>
    <s v="1.1.7.2.1"/>
    <x v="27"/>
    <m/>
    <m/>
    <m/>
    <m/>
    <m/>
    <m/>
    <m/>
    <m/>
    <s v="aquisição de equipamento"/>
    <s v="pessoa juridica"/>
    <n v="2"/>
    <n v="5000"/>
    <n v="10000"/>
    <n v="3039.5136778115502"/>
    <d v="2018-11-05T00:00:00"/>
    <s v="2018"/>
    <d v="2019-06-28T00:00:00"/>
    <s v="2019"/>
    <s v="GO"/>
    <x v="3"/>
    <s v=" "/>
    <m/>
    <m/>
  </r>
  <r>
    <s v="AC"/>
    <x v="0"/>
    <x v="0"/>
    <x v="4"/>
    <s v="1.1.7.2.2"/>
    <x v="28"/>
    <m/>
    <m/>
    <m/>
    <m/>
    <m/>
    <m/>
    <m/>
    <m/>
    <s v="aquisição de equipamento"/>
    <s v="pessoa juridica"/>
    <n v="2"/>
    <n v="900"/>
    <n v="1800"/>
    <n v="547.112462006079"/>
    <d v="2018-11-05T00:00:00"/>
    <s v="2018"/>
    <d v="2019-06-28T00:00:00"/>
    <s v="2019"/>
    <s v="GO"/>
    <x v="3"/>
    <s v=" "/>
    <m/>
    <m/>
  </r>
  <r>
    <s v="AC"/>
    <x v="0"/>
    <x v="0"/>
    <x v="4"/>
    <s v="1.1.7.2.3"/>
    <x v="29"/>
    <m/>
    <m/>
    <m/>
    <m/>
    <m/>
    <m/>
    <m/>
    <m/>
    <s v="material de consumo"/>
    <s v="pessoa juridica"/>
    <n v="1"/>
    <n v="5000"/>
    <n v="5000"/>
    <n v="1519.7568389057751"/>
    <d v="2018-11-05T00:00:00"/>
    <s v="2018"/>
    <d v="2019-06-28T00:00:00"/>
    <s v="2019"/>
    <s v="material de consumo"/>
    <x v="3"/>
    <s v=" "/>
    <m/>
    <m/>
  </r>
  <r>
    <s v="AC"/>
    <x v="0"/>
    <x v="0"/>
    <x v="4"/>
    <s v="1.1.7.2.4"/>
    <x v="30"/>
    <m/>
    <m/>
    <m/>
    <m/>
    <m/>
    <m/>
    <m/>
    <m/>
    <s v="aquisição de equipamento"/>
    <s v="pessoa juridica"/>
    <n v="2"/>
    <n v="4000"/>
    <n v="8000"/>
    <n v="2431.61094224924"/>
    <d v="2018-11-05T00:00:00"/>
    <s v="2018"/>
    <d v="2019-06-28T00:00:00"/>
    <s v="2019"/>
    <s v="GO"/>
    <x v="3"/>
    <s v=" "/>
    <m/>
    <m/>
  </r>
  <r>
    <s v="AC"/>
    <x v="0"/>
    <x v="0"/>
    <x v="3"/>
    <s v="1.1.7.3"/>
    <x v="21"/>
    <m/>
    <m/>
    <m/>
    <m/>
    <m/>
    <m/>
    <m/>
    <m/>
    <m/>
    <m/>
    <m/>
    <m/>
    <n v="17700"/>
    <m/>
    <m/>
    <m/>
    <m/>
    <m/>
    <m/>
    <x v="0"/>
    <m/>
    <m/>
    <m/>
  </r>
  <r>
    <s v="AC"/>
    <x v="0"/>
    <x v="0"/>
    <x v="4"/>
    <s v="1.1.7.3.1"/>
    <x v="31"/>
    <m/>
    <m/>
    <m/>
    <m/>
    <m/>
    <m/>
    <m/>
    <m/>
    <s v="aquisição de equipamento"/>
    <s v="pessoa juridica"/>
    <n v="2"/>
    <n v="2500"/>
    <n v="5000"/>
    <n v="1519.7568389057751"/>
    <d v="2018-11-05T00:00:00"/>
    <s v="2018"/>
    <d v="2019-06-28T00:00:00"/>
    <s v="2019"/>
    <s v="GO"/>
    <x v="3"/>
    <s v=" "/>
    <m/>
    <m/>
  </r>
  <r>
    <s v="AC"/>
    <x v="0"/>
    <x v="0"/>
    <x v="4"/>
    <s v="1.1.7.3.2"/>
    <x v="32"/>
    <m/>
    <m/>
    <m/>
    <m/>
    <m/>
    <m/>
    <m/>
    <m/>
    <s v="aquisição de equipamento"/>
    <s v="pessoa juridica"/>
    <n v="2"/>
    <n v="5000"/>
    <n v="10000"/>
    <n v="3039.5136778115502"/>
    <d v="2018-11-05T00:00:00"/>
    <s v="2018"/>
    <d v="2019-06-28T00:00:00"/>
    <s v="2019"/>
    <s v="GO"/>
    <x v="3"/>
    <s v=" "/>
    <m/>
    <m/>
  </r>
  <r>
    <s v="AC"/>
    <x v="0"/>
    <x v="0"/>
    <x v="4"/>
    <s v="1.1.7.3.3"/>
    <x v="33"/>
    <m/>
    <m/>
    <m/>
    <m/>
    <m/>
    <m/>
    <m/>
    <m/>
    <s v="aquisição de equipamento"/>
    <s v="pessoa juridica"/>
    <n v="5"/>
    <n v="90"/>
    <n v="450"/>
    <n v="136.77811550151975"/>
    <d v="2018-11-05T00:00:00"/>
    <s v="2018"/>
    <d v="2019-06-28T00:00:00"/>
    <s v="2019"/>
    <s v="GO"/>
    <x v="3"/>
    <s v=" "/>
    <m/>
    <m/>
  </r>
  <r>
    <s v="AC"/>
    <x v="0"/>
    <x v="0"/>
    <x v="4"/>
    <s v="1.1.7.3.4"/>
    <x v="34"/>
    <m/>
    <m/>
    <m/>
    <m/>
    <m/>
    <m/>
    <m/>
    <m/>
    <s v="material de consumo"/>
    <s v="pessoa juridica"/>
    <n v="5"/>
    <n v="150"/>
    <n v="750"/>
    <n v="227.96352583586625"/>
    <d v="2018-11-05T00:00:00"/>
    <s v="2018"/>
    <d v="2019-06-28T00:00:00"/>
    <s v="2019"/>
    <s v="material de consumo"/>
    <x v="3"/>
    <s v=" "/>
    <m/>
    <m/>
  </r>
  <r>
    <s v="AC"/>
    <x v="0"/>
    <x v="0"/>
    <x v="4"/>
    <s v="1.1.7.3.5"/>
    <x v="35"/>
    <m/>
    <m/>
    <m/>
    <m/>
    <m/>
    <m/>
    <m/>
    <m/>
    <s v="aquisição de equipamento"/>
    <s v="pessoa juridica"/>
    <n v="5"/>
    <n v="300"/>
    <n v="1500"/>
    <n v="455.9270516717325"/>
    <d v="2018-11-05T00:00:00"/>
    <s v="2018"/>
    <d v="2019-06-28T00:00:00"/>
    <s v="2019"/>
    <s v="GO"/>
    <x v="3"/>
    <s v=" "/>
    <m/>
    <m/>
  </r>
  <r>
    <s v="AC"/>
    <x v="0"/>
    <x v="0"/>
    <x v="3"/>
    <s v="1.1.7.4"/>
    <x v="21"/>
    <m/>
    <m/>
    <m/>
    <m/>
    <m/>
    <m/>
    <m/>
    <m/>
    <m/>
    <m/>
    <m/>
    <m/>
    <n v="31500"/>
    <m/>
    <m/>
    <m/>
    <m/>
    <m/>
    <m/>
    <x v="0"/>
    <m/>
    <m/>
    <m/>
  </r>
  <r>
    <s v="AC"/>
    <x v="0"/>
    <x v="0"/>
    <x v="4"/>
    <s v="1.1.7.4.1"/>
    <x v="36"/>
    <m/>
    <m/>
    <m/>
    <m/>
    <m/>
    <m/>
    <m/>
    <m/>
    <s v="aquisição de equipamento"/>
    <s v="pessoa juridica"/>
    <n v="10"/>
    <n v="100"/>
    <n v="1000"/>
    <n v="303.951367781155"/>
    <d v="2018-11-05T00:00:00"/>
    <s v="2018"/>
    <d v="2019-06-28T00:00:00"/>
    <s v="2019"/>
    <s v="GO"/>
    <x v="3"/>
    <s v=" "/>
    <m/>
    <m/>
  </r>
  <r>
    <s v="AC"/>
    <x v="0"/>
    <x v="0"/>
    <x v="4"/>
    <s v="1.1.7.4.2"/>
    <x v="37"/>
    <m/>
    <m/>
    <m/>
    <m/>
    <m/>
    <m/>
    <m/>
    <m/>
    <s v="aquisição de equipamento"/>
    <s v="pessoa juridica"/>
    <n v="2"/>
    <n v="2500"/>
    <n v="5000"/>
    <n v="1519.7568389057751"/>
    <d v="2018-11-05T00:00:00"/>
    <s v="2018"/>
    <d v="2019-06-28T00:00:00"/>
    <s v="2019"/>
    <s v="GO"/>
    <x v="3"/>
    <s v=" "/>
    <m/>
    <m/>
  </r>
  <r>
    <s v="AC"/>
    <x v="0"/>
    <x v="0"/>
    <x v="4"/>
    <s v="1.1.7.4.3"/>
    <x v="38"/>
    <m/>
    <m/>
    <m/>
    <m/>
    <m/>
    <m/>
    <m/>
    <m/>
    <s v="obra"/>
    <s v="pessoa juridica"/>
    <n v="1"/>
    <n v="15000"/>
    <n v="15000"/>
    <n v="4559.2705167173253"/>
    <d v="2018-11-05T00:00:00"/>
    <s v="2018"/>
    <d v="2019-06-28T00:00:00"/>
    <s v="2019"/>
    <s v="CW"/>
    <x v="3"/>
    <s v=" "/>
    <m/>
    <m/>
  </r>
  <r>
    <s v="AC"/>
    <x v="0"/>
    <x v="0"/>
    <x v="4"/>
    <s v="1.1.7.4.4"/>
    <x v="39"/>
    <m/>
    <m/>
    <m/>
    <m/>
    <m/>
    <m/>
    <m/>
    <m/>
    <s v="aquisição de equipamento"/>
    <s v="pessoa juridica"/>
    <n v="1"/>
    <n v="2500"/>
    <n v="2500"/>
    <n v="759.87841945288756"/>
    <d v="2018-11-05T00:00:00"/>
    <s v="2018"/>
    <d v="2019-06-28T00:00:00"/>
    <s v="2019"/>
    <s v="GO"/>
    <x v="3"/>
    <s v=" "/>
    <m/>
    <m/>
  </r>
  <r>
    <s v="AC"/>
    <x v="0"/>
    <x v="0"/>
    <x v="4"/>
    <s v="1.1.7.4.5"/>
    <x v="40"/>
    <m/>
    <m/>
    <m/>
    <m/>
    <m/>
    <m/>
    <m/>
    <m/>
    <s v="aquisição de equipamento"/>
    <s v="pessoa juridica"/>
    <n v="2"/>
    <n v="4000"/>
    <n v="8000"/>
    <n v="2431.61094224924"/>
    <d v="2018-11-05T00:00:00"/>
    <s v="2018"/>
    <d v="2019-06-28T00:00:00"/>
    <s v="2019"/>
    <s v="GO"/>
    <x v="3"/>
    <s v=" "/>
    <m/>
    <m/>
  </r>
  <r>
    <s v="AC"/>
    <x v="0"/>
    <x v="0"/>
    <x v="2"/>
    <s v="1.1.8"/>
    <x v="41"/>
    <m/>
    <m/>
    <m/>
    <s v="Laboratório acreditado com certificado"/>
    <n v="1"/>
    <s v="certificado"/>
    <m/>
    <m/>
    <m/>
    <m/>
    <m/>
    <m/>
    <n v="100000"/>
    <m/>
    <m/>
    <m/>
    <m/>
    <m/>
    <m/>
    <x v="0"/>
    <m/>
    <n v="0"/>
    <m/>
  </r>
  <r>
    <s v="AC"/>
    <x v="0"/>
    <x v="0"/>
    <x v="3"/>
    <s v="1.1.8.1"/>
    <x v="42"/>
    <m/>
    <m/>
    <m/>
    <m/>
    <m/>
    <m/>
    <m/>
    <m/>
    <m/>
    <m/>
    <m/>
    <m/>
    <n v="100000"/>
    <m/>
    <m/>
    <m/>
    <m/>
    <m/>
    <m/>
    <x v="0"/>
    <m/>
    <m/>
    <m/>
  </r>
  <r>
    <s v="AC"/>
    <x v="0"/>
    <x v="0"/>
    <x v="4"/>
    <s v="1.1.8.1.1"/>
    <x v="42"/>
    <m/>
    <m/>
    <m/>
    <m/>
    <m/>
    <m/>
    <m/>
    <m/>
    <s v="contrataçao de consultoria"/>
    <s v="pessoa juridica"/>
    <n v="1"/>
    <n v="40000"/>
    <n v="40000"/>
    <n v="12158.054711246201"/>
    <d v="2018-12-03T00:00:00"/>
    <s v="2018"/>
    <d v="2019-06-30T00:00:00"/>
    <s v="2019"/>
    <s v="CS"/>
    <x v="4"/>
    <s v=" "/>
    <m/>
    <m/>
  </r>
  <r>
    <s v="AC"/>
    <x v="0"/>
    <x v="0"/>
    <x v="4"/>
    <s v="1.1.8.1.2"/>
    <x v="43"/>
    <m/>
    <m/>
    <m/>
    <m/>
    <m/>
    <m/>
    <m/>
    <m/>
    <s v="contrataçao de consultoria"/>
    <s v="pessoa juridica"/>
    <n v="1"/>
    <n v="60000"/>
    <n v="60000"/>
    <n v="18237.082066869301"/>
    <d v="2018-12-03T00:00:00"/>
    <s v="2018"/>
    <d v="2019-06-30T00:00:00"/>
    <s v="2019"/>
    <s v="CS"/>
    <x v="4"/>
    <s v=" "/>
    <m/>
    <m/>
  </r>
  <r>
    <s v="AC"/>
    <x v="0"/>
    <x v="0"/>
    <x v="1"/>
    <s v="1.2"/>
    <x v="44"/>
    <s v="60 propriedades com PRADAS implementados - 120 produtores rurais capacitados em conservação do solo e recuperação de APP"/>
    <n v="60"/>
    <s v="prada"/>
    <m/>
    <m/>
    <m/>
    <m/>
    <m/>
    <m/>
    <m/>
    <m/>
    <m/>
    <n v="200000"/>
    <m/>
    <m/>
    <m/>
    <m/>
    <m/>
    <m/>
    <x v="0"/>
    <m/>
    <m/>
    <m/>
  </r>
  <r>
    <s v="AC"/>
    <x v="0"/>
    <x v="0"/>
    <x v="2"/>
    <s v="1.2.1"/>
    <x v="45"/>
    <m/>
    <m/>
    <m/>
    <s v="195 hectares recuperados"/>
    <n v="195"/>
    <s v="hectare"/>
    <m/>
    <s v="195 hectares recuperados"/>
    <m/>
    <s v="PJ"/>
    <m/>
    <m/>
    <n v="200000"/>
    <m/>
    <m/>
    <m/>
    <m/>
    <m/>
    <m/>
    <x v="0"/>
    <m/>
    <m/>
    <m/>
  </r>
  <r>
    <s v="AC"/>
    <x v="0"/>
    <x v="0"/>
    <x v="3"/>
    <s v="1.2.1.1"/>
    <x v="46"/>
    <m/>
    <m/>
    <m/>
    <s v="20 propriedades com prada mplementados"/>
    <n v="20"/>
    <s v="propriedade"/>
    <m/>
    <s v="entorno da Resex Chico Mendes"/>
    <m/>
    <s v="PJ"/>
    <m/>
    <m/>
    <n v="200000"/>
    <m/>
    <m/>
    <m/>
    <m/>
    <m/>
    <m/>
    <x v="0"/>
    <m/>
    <m/>
    <m/>
  </r>
  <r>
    <s v="AC"/>
    <x v="0"/>
    <x v="0"/>
    <x v="4"/>
    <s v="1.2.1.1.1"/>
    <x v="46"/>
    <m/>
    <m/>
    <m/>
    <m/>
    <m/>
    <m/>
    <m/>
    <m/>
    <s v="contrataçao de consultoria"/>
    <s v="pessoa juridica"/>
    <n v="1"/>
    <n v="200000"/>
    <n v="200000"/>
    <n v="60790.273556231004"/>
    <d v="2018-11-07T00:00:00"/>
    <s v="2018"/>
    <d v="2019-05-31T00:00:00"/>
    <s v="2019"/>
    <s v="CS"/>
    <x v="4"/>
    <s v=" "/>
    <m/>
    <m/>
  </r>
  <r>
    <s v="AC"/>
    <x v="0"/>
    <x v="0"/>
    <x v="0"/>
    <n v="14"/>
    <x v="47"/>
    <m/>
    <m/>
    <m/>
    <m/>
    <m/>
    <m/>
    <m/>
    <m/>
    <m/>
    <m/>
    <m/>
    <m/>
    <n v="820500"/>
    <m/>
    <m/>
    <m/>
    <m/>
    <m/>
    <m/>
    <x v="0"/>
    <m/>
    <m/>
    <m/>
  </r>
  <r>
    <s v="AC"/>
    <x v="0"/>
    <x v="0"/>
    <x v="1"/>
    <s v="14.1"/>
    <x v="48"/>
    <s v="plano de manejo  das  APA Lago do Amapá, Igarapé São Francisco elabordos e publicados"/>
    <n v="1"/>
    <s v="plano de manejo"/>
    <m/>
    <m/>
    <m/>
    <m/>
    <m/>
    <m/>
    <m/>
    <m/>
    <m/>
    <n v="700000"/>
    <m/>
    <m/>
    <m/>
    <m/>
    <m/>
    <m/>
    <x v="0"/>
    <m/>
    <m/>
    <m/>
  </r>
  <r>
    <s v="AC"/>
    <x v="0"/>
    <x v="0"/>
    <x v="2"/>
    <s v="14.1.1"/>
    <x v="49"/>
    <m/>
    <m/>
    <m/>
    <s v="plano de manejo da APA Igarapé São Francisco"/>
    <n v="1"/>
    <s v="plano de manejo"/>
    <m/>
    <s v="APA Igarapé São Francisco"/>
    <m/>
    <m/>
    <m/>
    <m/>
    <n v="350000"/>
    <m/>
    <m/>
    <m/>
    <m/>
    <m/>
    <m/>
    <x v="0"/>
    <m/>
    <m/>
    <m/>
  </r>
  <r>
    <s v="AC"/>
    <x v="0"/>
    <x v="0"/>
    <x v="3"/>
    <s v="14.1.1.1"/>
    <x v="49"/>
    <m/>
    <m/>
    <m/>
    <m/>
    <m/>
    <m/>
    <m/>
    <m/>
    <m/>
    <m/>
    <m/>
    <m/>
    <n v="350000"/>
    <m/>
    <m/>
    <m/>
    <m/>
    <m/>
    <m/>
    <x v="0"/>
    <m/>
    <m/>
    <m/>
  </r>
  <r>
    <s v="AC"/>
    <x v="0"/>
    <x v="0"/>
    <x v="4"/>
    <s v="14.1.1.1.1"/>
    <x v="50"/>
    <m/>
    <m/>
    <m/>
    <m/>
    <m/>
    <m/>
    <m/>
    <m/>
    <s v="contrataçao de consultoria"/>
    <s v="pessoa juridica"/>
    <n v="1"/>
    <n v="350000"/>
    <n v="350000"/>
    <n v="106382.97872340426"/>
    <d v="2018-12-10T00:00:00"/>
    <s v="2018"/>
    <d v="2019-08-10T00:00:00"/>
    <s v="2019"/>
    <s v="CS"/>
    <x v="4"/>
    <s v=" "/>
    <m/>
    <m/>
  </r>
  <r>
    <s v="AC"/>
    <x v="0"/>
    <x v="0"/>
    <x v="2"/>
    <s v="14.1.2"/>
    <x v="51"/>
    <m/>
    <m/>
    <m/>
    <s v="revisão do plano de manejo da APA Lago do Amapá + estudos complementares"/>
    <n v="1"/>
    <s v="plano de manejo"/>
    <m/>
    <s v="APA Lago do Amapá"/>
    <m/>
    <m/>
    <m/>
    <m/>
    <n v="350000"/>
    <m/>
    <m/>
    <m/>
    <m/>
    <m/>
    <m/>
    <x v="0"/>
    <m/>
    <m/>
    <m/>
  </r>
  <r>
    <s v="AC"/>
    <x v="0"/>
    <x v="0"/>
    <x v="3"/>
    <s v="14.1.2.1"/>
    <x v="52"/>
    <m/>
    <m/>
    <m/>
    <m/>
    <m/>
    <m/>
    <m/>
    <m/>
    <m/>
    <m/>
    <m/>
    <m/>
    <n v="350000"/>
    <m/>
    <m/>
    <m/>
    <m/>
    <m/>
    <m/>
    <x v="0"/>
    <m/>
    <m/>
    <m/>
  </r>
  <r>
    <s v="AC"/>
    <x v="0"/>
    <x v="0"/>
    <x v="4"/>
    <s v="14.1.2.1.1"/>
    <x v="53"/>
    <m/>
    <m/>
    <m/>
    <m/>
    <m/>
    <m/>
    <m/>
    <m/>
    <s v="contrataçao de consultoria"/>
    <s v="pessoa juridica"/>
    <n v="1"/>
    <n v="350000"/>
    <n v="350000"/>
    <n v="106382.97872340426"/>
    <d v="2018-12-10T00:00:00"/>
    <s v="2018"/>
    <d v="2019-08-10T00:00:00"/>
    <s v="2019"/>
    <s v="CS"/>
    <x v="4"/>
    <s v=" "/>
    <m/>
    <m/>
  </r>
  <r>
    <s v="AC"/>
    <x v="0"/>
    <x v="0"/>
    <x v="1"/>
    <s v="14.2"/>
    <x v="54"/>
    <s v="4 reuniões de conselho"/>
    <m/>
    <m/>
    <m/>
    <m/>
    <m/>
    <m/>
    <m/>
    <m/>
    <m/>
    <m/>
    <m/>
    <n v="40500"/>
    <m/>
    <m/>
    <m/>
    <m/>
    <m/>
    <m/>
    <x v="0"/>
    <m/>
    <m/>
    <m/>
  </r>
  <r>
    <s v="AC"/>
    <x v="0"/>
    <x v="0"/>
    <x v="2"/>
    <s v="14.2.1"/>
    <x v="55"/>
    <m/>
    <m/>
    <m/>
    <s v="Encontros anuais entre conselhos gestores das UC para discutir a elaboração/revisão dos planos de manejo "/>
    <m/>
    <s v="encontro"/>
    <m/>
    <s v="Rio Branco"/>
    <m/>
    <m/>
    <m/>
    <m/>
    <n v="40500"/>
    <m/>
    <m/>
    <m/>
    <m/>
    <m/>
    <m/>
    <x v="0"/>
    <m/>
    <m/>
    <m/>
  </r>
  <r>
    <s v="AC"/>
    <x v="0"/>
    <x v="0"/>
    <x v="3"/>
    <s v="14.2.1.1"/>
    <x v="56"/>
    <m/>
    <m/>
    <m/>
    <m/>
    <m/>
    <m/>
    <m/>
    <m/>
    <m/>
    <m/>
    <m/>
    <m/>
    <n v="40500"/>
    <m/>
    <m/>
    <m/>
    <m/>
    <m/>
    <m/>
    <x v="0"/>
    <m/>
    <m/>
    <m/>
  </r>
  <r>
    <s v="AC"/>
    <x v="0"/>
    <x v="0"/>
    <x v="4"/>
    <s v="14.2.1.1.1"/>
    <x v="9"/>
    <m/>
    <m/>
    <m/>
    <m/>
    <m/>
    <m/>
    <m/>
    <m/>
    <s v="adiantamento de despesa"/>
    <s v="pessoa juridica"/>
    <n v="2500"/>
    <n v="5"/>
    <n v="12500"/>
    <n v="3799.3920972644378"/>
    <d v="2018-12-10T00:00:00"/>
    <s v="2018"/>
    <d v="2019-06-28T00:00:00"/>
    <s v="2019"/>
    <s v="adiantamento de despesa"/>
    <x v="2"/>
    <s v=" "/>
    <m/>
    <m/>
  </r>
  <r>
    <s v="AC"/>
    <x v="0"/>
    <x v="0"/>
    <x v="4"/>
    <s v="14.2.1.1.2"/>
    <x v="57"/>
    <m/>
    <m/>
    <m/>
    <m/>
    <m/>
    <m/>
    <m/>
    <m/>
    <s v="adiantamento de despesa"/>
    <s v="adiantamento de despesa"/>
    <n v="1"/>
    <n v="6000"/>
    <n v="6000"/>
    <n v="1823.70820668693"/>
    <d v="2018-12-10T00:00:00"/>
    <s v="2018"/>
    <d v="2019-06-28T00:00:00"/>
    <s v="2019"/>
    <s v="adiantamento de despesa"/>
    <x v="2"/>
    <s v=" "/>
    <m/>
    <m/>
  </r>
  <r>
    <s v="AC"/>
    <x v="0"/>
    <x v="0"/>
    <x v="4"/>
    <s v="14.2.1.1.3"/>
    <x v="58"/>
    <m/>
    <m/>
    <m/>
    <m/>
    <m/>
    <m/>
    <m/>
    <m/>
    <s v="contrataçao de consultoria"/>
    <s v="pessoa fisica"/>
    <n v="1"/>
    <n v="22000"/>
    <n v="22000"/>
    <n v="6686.9300911854107"/>
    <d v="2018-12-10T00:00:00"/>
    <s v="2018"/>
    <d v="2019-06-28T00:00:00"/>
    <s v="2019"/>
    <s v="CS"/>
    <x v="5"/>
    <s v=" "/>
    <m/>
    <m/>
  </r>
  <r>
    <s v="AC"/>
    <x v="0"/>
    <x v="0"/>
    <x v="1"/>
    <s v="14.4"/>
    <x v="59"/>
    <m/>
    <s v="01 centro de recepção ao turista construído"/>
    <s v="base da unidade"/>
    <m/>
    <m/>
    <m/>
    <m/>
    <m/>
    <m/>
    <m/>
    <m/>
    <m/>
    <n v="80000"/>
    <m/>
    <m/>
    <m/>
    <m/>
    <m/>
    <m/>
    <x v="0"/>
    <m/>
    <m/>
    <m/>
  </r>
  <r>
    <s v="AC"/>
    <x v="0"/>
    <x v="0"/>
    <x v="2"/>
    <s v="14.4.4"/>
    <x v="60"/>
    <m/>
    <m/>
    <m/>
    <s v="20 moradores do entorno da Ucs capacitados"/>
    <n v="20"/>
    <m/>
    <m/>
    <s v="Mâncio Lima/AC"/>
    <m/>
    <m/>
    <m/>
    <m/>
    <n v="80000"/>
    <m/>
    <m/>
    <m/>
    <m/>
    <m/>
    <m/>
    <x v="0"/>
    <m/>
    <m/>
    <m/>
  </r>
  <r>
    <s v="AC"/>
    <x v="0"/>
    <x v="0"/>
    <x v="3"/>
    <s v="14.4.4.1"/>
    <x v="61"/>
    <m/>
    <m/>
    <m/>
    <m/>
    <m/>
    <m/>
    <m/>
    <m/>
    <m/>
    <m/>
    <m/>
    <m/>
    <n v="80000"/>
    <m/>
    <m/>
    <m/>
    <m/>
    <m/>
    <m/>
    <x v="0"/>
    <m/>
    <m/>
    <m/>
  </r>
  <r>
    <s v="AC"/>
    <x v="0"/>
    <x v="0"/>
    <x v="4"/>
    <s v="14.4.4.1.1"/>
    <x v="62"/>
    <m/>
    <m/>
    <m/>
    <m/>
    <m/>
    <m/>
    <m/>
    <m/>
    <s v="contrataçao de consultoria"/>
    <s v="pessoa fisica"/>
    <n v="1"/>
    <n v="80000"/>
    <n v="80000"/>
    <n v="24316.109422492402"/>
    <d v="2018-11-10T00:00:00"/>
    <s v="2018"/>
    <d v="2019-08-10T00:00:00"/>
    <s v="2019"/>
    <s v="CS"/>
    <x v="5"/>
    <s v=" "/>
    <m/>
    <m/>
  </r>
  <r>
    <s v="AC"/>
    <x v="0"/>
    <x v="1"/>
    <x v="0"/>
    <n v="15"/>
    <x v="63"/>
    <m/>
    <m/>
    <m/>
    <m/>
    <m/>
    <m/>
    <m/>
    <m/>
    <m/>
    <m/>
    <m/>
    <m/>
    <n v="70585"/>
    <m/>
    <d v="2018-10-10T00:00:00"/>
    <m/>
    <d v="2019-12-15T00:00:00"/>
    <n v="2019"/>
    <m/>
    <x v="0"/>
    <m/>
    <m/>
    <m/>
  </r>
  <r>
    <s v="AC"/>
    <x v="0"/>
    <x v="1"/>
    <x v="1"/>
    <s v="15.1"/>
    <x v="64"/>
    <s v="1 (um) acordo de cooperação implantado "/>
    <m/>
    <m/>
    <m/>
    <m/>
    <m/>
    <m/>
    <m/>
    <m/>
    <m/>
    <m/>
    <m/>
    <n v="70585"/>
    <m/>
    <m/>
    <m/>
    <m/>
    <m/>
    <m/>
    <x v="0"/>
    <m/>
    <m/>
    <m/>
  </r>
  <r>
    <s v="AC"/>
    <x v="0"/>
    <x v="1"/>
    <x v="2"/>
    <s v="15.1.1"/>
    <x v="65"/>
    <m/>
    <m/>
    <m/>
    <s v=" Promover encontro de Gestores de APs do Acre para promover o monitoramento da cooperação mútua na implantação de programas e projetos socioambientais e florestais, em especial para a cooperação na gestão das Unidades de conservação e a consolidação do Sistema Estadual de Áreas Naturais Protegidas – SEANP no Estado do Acre nos três níveis de governo."/>
    <n v="1"/>
    <s v="encontro"/>
    <m/>
    <s v="Cruzeiro do Sul"/>
    <m/>
    <m/>
    <m/>
    <m/>
    <n v="70585"/>
    <m/>
    <m/>
    <m/>
    <m/>
    <m/>
    <m/>
    <x v="0"/>
    <m/>
    <m/>
    <m/>
  </r>
  <r>
    <s v="AC"/>
    <x v="0"/>
    <x v="1"/>
    <x v="3"/>
    <s v="15.1.1.1"/>
    <x v="66"/>
    <m/>
    <m/>
    <m/>
    <m/>
    <m/>
    <m/>
    <m/>
    <m/>
    <m/>
    <m/>
    <m/>
    <m/>
    <n v="65085"/>
    <m/>
    <m/>
    <m/>
    <m/>
    <m/>
    <m/>
    <x v="0"/>
    <m/>
    <m/>
    <m/>
  </r>
  <r>
    <s v="AC"/>
    <x v="0"/>
    <x v="1"/>
    <x v="4"/>
    <s v="15.1.1.1.1"/>
    <x v="67"/>
    <m/>
    <m/>
    <m/>
    <m/>
    <m/>
    <m/>
    <m/>
    <m/>
    <s v="diaria"/>
    <s v="diaria"/>
    <n v="105"/>
    <n v="177"/>
    <n v="18585"/>
    <n v="5648.9361702127662"/>
    <d v="2018-11-10T00:00:00"/>
    <s v="2018"/>
    <d v="2019-07-11T00:00:00"/>
    <n v="2019"/>
    <s v="diaria"/>
    <x v="2"/>
    <s v=" "/>
    <m/>
    <m/>
  </r>
  <r>
    <s v="AC"/>
    <x v="0"/>
    <x v="1"/>
    <x v="4"/>
    <s v="15.1.1.1.2"/>
    <x v="9"/>
    <m/>
    <m/>
    <m/>
    <m/>
    <m/>
    <m/>
    <m/>
    <m/>
    <s v="adiantamento de despesa"/>
    <s v="pessoa juridica"/>
    <n v="1500"/>
    <n v="5"/>
    <n v="7500"/>
    <n v="2279.6352583586627"/>
    <d v="2018-11-10T00:00:00"/>
    <s v="2018"/>
    <d v="2019-07-11T00:00:00"/>
    <n v="2019"/>
    <s v="adiantamento de despesa"/>
    <x v="2"/>
    <s v=" "/>
    <m/>
    <m/>
  </r>
  <r>
    <s v="AC"/>
    <x v="0"/>
    <x v="1"/>
    <x v="4"/>
    <s v="15.1.1.1.3"/>
    <x v="68"/>
    <m/>
    <m/>
    <m/>
    <m/>
    <m/>
    <m/>
    <m/>
    <m/>
    <s v="passagem aerea"/>
    <s v="passagem aerea"/>
    <n v="50"/>
    <n v="650"/>
    <n v="32500"/>
    <n v="9878.4194528875378"/>
    <d v="2018-11-10T00:00:00"/>
    <s v="2018"/>
    <d v="2019-07-11T00:00:00"/>
    <n v="2019"/>
    <s v="passagem aerea"/>
    <x v="2"/>
    <s v=" "/>
    <m/>
    <m/>
  </r>
  <r>
    <s v="AC"/>
    <x v="0"/>
    <x v="1"/>
    <x v="4"/>
    <s v="15.1.1.1.4"/>
    <x v="69"/>
    <m/>
    <m/>
    <m/>
    <m/>
    <m/>
    <m/>
    <m/>
    <m/>
    <s v="adiantamento de despesa"/>
    <s v="adiantamento de despesa"/>
    <n v="1"/>
    <n v="6500"/>
    <n v="6500"/>
    <n v="1975.6838905775076"/>
    <d v="2018-11-10T00:00:00"/>
    <s v="2018"/>
    <d v="2019-07-11T00:00:00"/>
    <n v="2019"/>
    <s v="adiantamento de despesa"/>
    <x v="2"/>
    <s v=" "/>
    <m/>
    <m/>
  </r>
  <r>
    <s v="AC"/>
    <x v="0"/>
    <x v="1"/>
    <x v="3"/>
    <s v="15.1.1.2"/>
    <x v="70"/>
    <m/>
    <m/>
    <m/>
    <m/>
    <m/>
    <m/>
    <m/>
    <m/>
    <m/>
    <m/>
    <m/>
    <m/>
    <n v="5500"/>
    <m/>
    <m/>
    <m/>
    <m/>
    <m/>
    <m/>
    <x v="0"/>
    <m/>
    <m/>
    <m/>
  </r>
  <r>
    <s v="AC"/>
    <x v="0"/>
    <x v="1"/>
    <x v="4"/>
    <s v="15.1.1.2.1"/>
    <x v="71"/>
    <m/>
    <m/>
    <m/>
    <m/>
    <m/>
    <m/>
    <m/>
    <m/>
    <s v="contrataçao de consultoria"/>
    <s v="pessoa fisica"/>
    <n v="1"/>
    <n v="5500"/>
    <n v="5500"/>
    <n v="1671.7325227963527"/>
    <d v="2018-10-10T00:00:00"/>
    <s v="2019"/>
    <d v="2019-10-10T00:00:00"/>
    <n v="2019"/>
    <s v="CS"/>
    <x v="5"/>
    <s v=" "/>
    <m/>
    <m/>
  </r>
  <r>
    <s v="AC"/>
    <x v="0"/>
    <x v="0"/>
    <x v="0"/>
    <n v="16"/>
    <x v="72"/>
    <m/>
    <m/>
    <m/>
    <m/>
    <m/>
    <m/>
    <m/>
    <m/>
    <m/>
    <m/>
    <m/>
    <m/>
    <n v="1090032"/>
    <m/>
    <d v="2018-10-10T00:00:00"/>
    <m/>
    <d v="2019-05-15T00:00:00"/>
    <n v="2019"/>
    <m/>
    <x v="0"/>
    <m/>
    <m/>
    <m/>
  </r>
  <r>
    <s v="AC"/>
    <x v="0"/>
    <x v="0"/>
    <x v="1"/>
    <s v="16.1"/>
    <x v="73"/>
    <s v="Até 2019 ter  01 Inventário da biodiversidade  da Florestas Estadual do Rio Gregório publicado "/>
    <n v="1"/>
    <s v="inventário"/>
    <m/>
    <m/>
    <m/>
    <m/>
    <m/>
    <m/>
    <m/>
    <m/>
    <m/>
    <n v="264060"/>
    <m/>
    <m/>
    <m/>
    <m/>
    <m/>
    <m/>
    <x v="0"/>
    <m/>
    <s v="O Complexo de Florestas foi a primeira proposta apresentada - valeria a pena repensar se retomamos ou não a possibilidade de mantê-la"/>
    <s v="A descrição da meta do resultado deverá ser reformulada, visto que as demais atividades relacionadas ao inventário foram deslocadas para o próximo POA, portanto não poderemos nos comprometer com a meta de ter o inventário publicado até 2019."/>
  </r>
  <r>
    <s v="AC"/>
    <x v="0"/>
    <x v="0"/>
    <x v="2"/>
    <s v="16.1.3"/>
    <x v="74"/>
    <m/>
    <m/>
    <m/>
    <m/>
    <m/>
    <m/>
    <m/>
    <s v="Rio Branco"/>
    <m/>
    <m/>
    <m/>
    <m/>
    <n v="264060"/>
    <m/>
    <m/>
    <m/>
    <m/>
    <m/>
    <m/>
    <x v="0"/>
    <m/>
    <m/>
    <m/>
  </r>
  <r>
    <s v="AC"/>
    <x v="0"/>
    <x v="0"/>
    <x v="3"/>
    <s v="16.1.3.1"/>
    <x v="75"/>
    <m/>
    <m/>
    <m/>
    <m/>
    <m/>
    <m/>
    <m/>
    <m/>
    <m/>
    <m/>
    <m/>
    <m/>
    <n v="264060"/>
    <m/>
    <m/>
    <m/>
    <m/>
    <m/>
    <m/>
    <x v="0"/>
    <m/>
    <m/>
    <m/>
  </r>
  <r>
    <s v="AC"/>
    <x v="0"/>
    <x v="0"/>
    <x v="4"/>
    <s v="16.1.3.1.1"/>
    <x v="76"/>
    <m/>
    <m/>
    <m/>
    <m/>
    <m/>
    <m/>
    <m/>
    <m/>
    <s v="serviço tecnico"/>
    <s v="pessoa juridica"/>
    <n v="1"/>
    <n v="264060"/>
    <n v="264060"/>
    <n v="80261.398176291797"/>
    <d v="2018-11-05T00:00:00"/>
    <s v="2018"/>
    <d v="2019-07-31T00:00:00"/>
    <s v="2019"/>
    <s v="CW"/>
    <x v="1"/>
    <s v=" "/>
    <s v="data postergada em função da liberação do recurso"/>
    <m/>
  </r>
  <r>
    <s v="AC"/>
    <x v="0"/>
    <x v="0"/>
    <x v="1"/>
    <s v="16.2"/>
    <x v="77"/>
    <s v="Até 2019 ter 01 Portfólio elaborado com os principais produtos da sociobidiversidade da FERG"/>
    <n v="1"/>
    <s v="portifolio"/>
    <m/>
    <m/>
    <m/>
    <m/>
    <m/>
    <m/>
    <m/>
    <m/>
    <m/>
    <n v="220176"/>
    <m/>
    <m/>
    <m/>
    <m/>
    <m/>
    <m/>
    <x v="0"/>
    <m/>
    <m/>
    <m/>
  </r>
  <r>
    <s v="AC"/>
    <x v="0"/>
    <x v="0"/>
    <x v="2"/>
    <s v="16.2.1"/>
    <x v="78"/>
    <m/>
    <m/>
    <m/>
    <s v="1 Protfólio publicado"/>
    <m/>
    <m/>
    <m/>
    <s v="Rio Branco e outros municípios do Acre"/>
    <m/>
    <m/>
    <m/>
    <m/>
    <n v="220176"/>
    <m/>
    <m/>
    <m/>
    <m/>
    <m/>
    <m/>
    <x v="0"/>
    <m/>
    <m/>
    <m/>
  </r>
  <r>
    <s v="AC"/>
    <x v="0"/>
    <x v="0"/>
    <x v="3"/>
    <s v="16.2.1.1"/>
    <x v="79"/>
    <m/>
    <m/>
    <m/>
    <m/>
    <m/>
    <m/>
    <m/>
    <m/>
    <m/>
    <m/>
    <m/>
    <m/>
    <n v="139360"/>
    <m/>
    <m/>
    <m/>
    <m/>
    <m/>
    <m/>
    <x v="0"/>
    <m/>
    <m/>
    <m/>
  </r>
  <r>
    <s v="AC"/>
    <x v="0"/>
    <x v="0"/>
    <x v="4"/>
    <s v="16.2.1.1.1"/>
    <x v="80"/>
    <m/>
    <m/>
    <m/>
    <m/>
    <m/>
    <m/>
    <m/>
    <m/>
    <s v="contrataçao de consultoria"/>
    <s v="pessoa juridica"/>
    <n v="1"/>
    <n v="126760"/>
    <n v="126760"/>
    <n v="38528.875379939207"/>
    <d v="2018-11-07T00:00:00"/>
    <s v="2018"/>
    <d v="2019-07-31T00:00:00"/>
    <n v="2019"/>
    <s v="CS"/>
    <x v="4"/>
    <s v=" "/>
    <m/>
    <m/>
  </r>
  <r>
    <s v="AC"/>
    <x v="0"/>
    <x v="0"/>
    <x v="4"/>
    <s v="16.2.1.1.2"/>
    <x v="15"/>
    <m/>
    <m/>
    <m/>
    <m/>
    <m/>
    <m/>
    <m/>
    <m/>
    <s v="adiantamento de despesa"/>
    <s v="adiantamento de despesa"/>
    <n v="1"/>
    <n v="1000"/>
    <n v="1000"/>
    <n v="303.951367781155"/>
    <d v="2018-11-07T00:00:00"/>
    <s v="2018"/>
    <d v="2019-07-31T00:00:00"/>
    <n v="2019"/>
    <m/>
    <x v="0"/>
    <s v=" "/>
    <m/>
    <m/>
  </r>
  <r>
    <s v="AC"/>
    <x v="0"/>
    <x v="0"/>
    <x v="4"/>
    <s v="16.2.1.1.3"/>
    <x v="7"/>
    <m/>
    <m/>
    <m/>
    <m/>
    <m/>
    <m/>
    <m/>
    <m/>
    <s v="diaria"/>
    <s v="diaria"/>
    <n v="10"/>
    <n v="240"/>
    <n v="2400"/>
    <n v="729.483282674772"/>
    <d v="2018-11-07T00:00:00"/>
    <s v="2018"/>
    <d v="2019-07-31T00:00:00"/>
    <n v="2019"/>
    <s v="diaria"/>
    <x v="2"/>
    <s v=" "/>
    <m/>
    <m/>
  </r>
  <r>
    <s v="AC"/>
    <x v="0"/>
    <x v="0"/>
    <x v="4"/>
    <s v="16.2.1.1.4"/>
    <x v="68"/>
    <m/>
    <m/>
    <m/>
    <m/>
    <m/>
    <m/>
    <m/>
    <m/>
    <s v="passagem aerea"/>
    <s v="passagem aerea"/>
    <n v="4"/>
    <n v="2000"/>
    <n v="8000"/>
    <n v="2431.61094224924"/>
    <d v="2018-11-07T00:00:00"/>
    <s v="2018"/>
    <d v="2019-07-31T00:00:00"/>
    <n v="2019"/>
    <s v="passagem aerea"/>
    <x v="2"/>
    <s v=" "/>
    <m/>
    <m/>
  </r>
  <r>
    <s v="AC"/>
    <x v="0"/>
    <x v="0"/>
    <x v="4"/>
    <s v="16.2.1.1.5"/>
    <x v="81"/>
    <m/>
    <m/>
    <m/>
    <m/>
    <m/>
    <m/>
    <m/>
    <m/>
    <s v="serviço tecnico"/>
    <s v="pessoa juridica"/>
    <n v="4"/>
    <n v="300"/>
    <n v="1200"/>
    <n v="364.741641337386"/>
    <d v="2018-11-07T00:00:00"/>
    <s v="2018"/>
    <d v="2019-07-31T00:00:00"/>
    <n v="2019"/>
    <s v="NCS"/>
    <x v="3"/>
    <s v=" "/>
    <m/>
    <m/>
  </r>
  <r>
    <s v="AC"/>
    <x v="0"/>
    <x v="0"/>
    <x v="3"/>
    <s v="16.2.1.2"/>
    <x v="82"/>
    <m/>
    <m/>
    <m/>
    <m/>
    <m/>
    <m/>
    <m/>
    <m/>
    <m/>
    <m/>
    <m/>
    <m/>
    <n v="80816"/>
    <m/>
    <m/>
    <m/>
    <m/>
    <m/>
    <m/>
    <x v="0"/>
    <m/>
    <m/>
    <m/>
  </r>
  <r>
    <s v="AC"/>
    <x v="0"/>
    <x v="0"/>
    <x v="4"/>
    <s v="16.2.1.2.1"/>
    <x v="83"/>
    <m/>
    <m/>
    <m/>
    <m/>
    <m/>
    <m/>
    <m/>
    <m/>
    <s v="contrataçao de consultoria"/>
    <s v="pessoa juridica"/>
    <n v="1"/>
    <n v="69176"/>
    <n v="69176"/>
    <n v="21026.13981762918"/>
    <d v="2018-11-07T00:00:00"/>
    <s v="2018"/>
    <d v="2019-07-31T00:00:00"/>
    <n v="2019"/>
    <s v="CS"/>
    <x v="4"/>
    <s v=" "/>
    <m/>
    <m/>
  </r>
  <r>
    <s v="AC"/>
    <x v="0"/>
    <x v="0"/>
    <x v="4"/>
    <s v="16.2.1.2.2"/>
    <x v="15"/>
    <m/>
    <m/>
    <m/>
    <m/>
    <m/>
    <m/>
    <m/>
    <m/>
    <s v="adiantamento de despesa"/>
    <s v="adiantamento de despesa"/>
    <n v="1"/>
    <n v="1000"/>
    <n v="1000"/>
    <n v="303.951367781155"/>
    <d v="2018-11-07T00:00:00"/>
    <s v="2018"/>
    <d v="2019-07-31T00:00:00"/>
    <n v="2019"/>
    <m/>
    <x v="0"/>
    <s v=" "/>
    <m/>
    <m/>
  </r>
  <r>
    <s v="AC"/>
    <x v="0"/>
    <x v="0"/>
    <x v="4"/>
    <s v="16.2.1.2.3"/>
    <x v="7"/>
    <m/>
    <m/>
    <m/>
    <m/>
    <m/>
    <m/>
    <m/>
    <m/>
    <s v="diaria"/>
    <s v="diaria"/>
    <n v="6"/>
    <n v="240"/>
    <n v="1440"/>
    <n v="437.68996960486322"/>
    <d v="2018-11-07T00:00:00"/>
    <s v="2018"/>
    <d v="2019-07-31T00:00:00"/>
    <n v="2019"/>
    <s v="diaria"/>
    <x v="2"/>
    <s v=" "/>
    <m/>
    <m/>
  </r>
  <r>
    <s v="AC"/>
    <x v="0"/>
    <x v="0"/>
    <x v="4"/>
    <s v="16.2.1.2.4"/>
    <x v="68"/>
    <m/>
    <m/>
    <m/>
    <m/>
    <m/>
    <m/>
    <m/>
    <m/>
    <s v="passagem aerea"/>
    <s v="passagem aerea"/>
    <n v="4"/>
    <n v="2000"/>
    <n v="8000"/>
    <n v="2431.61094224924"/>
    <d v="2018-11-07T00:00:00"/>
    <s v="2018"/>
    <d v="2019-07-31T00:00:00"/>
    <n v="2019"/>
    <s v="passagem aerea"/>
    <x v="2"/>
    <s v=" "/>
    <m/>
    <m/>
  </r>
  <r>
    <s v="AC"/>
    <x v="0"/>
    <x v="0"/>
    <x v="4"/>
    <s v="16.2.1.2.5"/>
    <x v="81"/>
    <m/>
    <m/>
    <m/>
    <m/>
    <m/>
    <m/>
    <m/>
    <m/>
    <s v="serviço tecnico"/>
    <s v="pessoa juridica"/>
    <n v="4"/>
    <n v="300"/>
    <n v="1200"/>
    <n v="364.741641337386"/>
    <d v="2018-11-07T00:00:00"/>
    <s v="2018"/>
    <d v="2019-07-31T00:00:00"/>
    <n v="2019"/>
    <s v="NCS"/>
    <x v="3"/>
    <s v=" "/>
    <m/>
    <m/>
  </r>
  <r>
    <s v="AC"/>
    <x v="0"/>
    <x v="0"/>
    <x v="1"/>
    <s v="16.4"/>
    <x v="84"/>
    <s v="Até 2019 ter 01 Documento Base do Programa de Conservação da Sociobiodiversidade do SISA validado pelos diversos setores da sociedade do Acre"/>
    <m/>
    <m/>
    <m/>
    <m/>
    <m/>
    <m/>
    <m/>
    <m/>
    <m/>
    <m/>
    <m/>
    <n v="290433"/>
    <m/>
    <m/>
    <m/>
    <m/>
    <m/>
    <m/>
    <x v="0"/>
    <m/>
    <m/>
    <m/>
  </r>
  <r>
    <s v="AC"/>
    <x v="0"/>
    <x v="0"/>
    <x v="2"/>
    <s v="16.4.1"/>
    <x v="85"/>
    <m/>
    <m/>
    <m/>
    <s v="Técnicos e gestores capacitados para aprimoramento da implementação do SISA e seus programas"/>
    <n v="20"/>
    <s v="técnicos"/>
    <m/>
    <s v="Rio Branco"/>
    <m/>
    <m/>
    <m/>
    <m/>
    <n v="50000"/>
    <m/>
    <m/>
    <m/>
    <m/>
    <m/>
    <m/>
    <x v="0"/>
    <m/>
    <m/>
    <m/>
  </r>
  <r>
    <s v="AC"/>
    <x v="0"/>
    <x v="0"/>
    <x v="3"/>
    <s v="16.4.1.1"/>
    <x v="86"/>
    <m/>
    <m/>
    <m/>
    <m/>
    <m/>
    <m/>
    <m/>
    <m/>
    <m/>
    <m/>
    <m/>
    <m/>
    <n v="50000"/>
    <m/>
    <m/>
    <m/>
    <m/>
    <m/>
    <m/>
    <x v="0"/>
    <m/>
    <m/>
    <m/>
  </r>
  <r>
    <s v="AC"/>
    <x v="0"/>
    <x v="0"/>
    <x v="4"/>
    <s v="16.4.1.1.1"/>
    <x v="86"/>
    <m/>
    <m/>
    <m/>
    <m/>
    <m/>
    <m/>
    <m/>
    <m/>
    <s v="contrataçao de consultoria"/>
    <s v="pessoa juridica"/>
    <n v="1"/>
    <n v="50000"/>
    <n v="50000"/>
    <n v="15197.568389057751"/>
    <d v="2019-01-07T00:00:00"/>
    <s v="2019"/>
    <d v="2019-07-31T00:00:00"/>
    <s v="2019"/>
    <s v="CS"/>
    <x v="4"/>
    <s v=" "/>
    <m/>
    <m/>
  </r>
  <r>
    <s v="AC"/>
    <x v="0"/>
    <x v="0"/>
    <x v="2"/>
    <s v="16.4.2"/>
    <x v="87"/>
    <m/>
    <m/>
    <m/>
    <s v="5 oficinas para consulta pública nas  Regionais Político-administrativas do Estado do Acre e 1 consulta integradora em Rio Branco"/>
    <n v="6"/>
    <s v="oficina"/>
    <m/>
    <s v="Regionais do Estado (*Cruzeiro do Sul, Tarauacá, Brasileia, Sena Madureira e Rio Branco) "/>
    <m/>
    <m/>
    <m/>
    <m/>
    <n v="240433"/>
    <m/>
    <m/>
    <m/>
    <m/>
    <m/>
    <m/>
    <x v="0"/>
    <m/>
    <m/>
    <s v="*As oficinas serão realizadas nas 5 regionais dos municípios sedes, que recepcionarão representantes dos demais municípios."/>
  </r>
  <r>
    <s v="AC"/>
    <x v="0"/>
    <x v="0"/>
    <x v="3"/>
    <s v="16.4.2.1"/>
    <x v="88"/>
    <m/>
    <m/>
    <m/>
    <m/>
    <m/>
    <m/>
    <m/>
    <m/>
    <m/>
    <m/>
    <m/>
    <m/>
    <n v="240433"/>
    <m/>
    <m/>
    <m/>
    <m/>
    <m/>
    <m/>
    <x v="0"/>
    <m/>
    <m/>
    <m/>
  </r>
  <r>
    <s v="AC"/>
    <x v="0"/>
    <x v="0"/>
    <x v="4"/>
    <s v="16.4.2.1.1"/>
    <x v="88"/>
    <m/>
    <m/>
    <m/>
    <m/>
    <m/>
    <m/>
    <m/>
    <m/>
    <s v="contrataçao de consultoria"/>
    <s v="pessoa juridica"/>
    <n v="1"/>
    <n v="227158"/>
    <n v="227158"/>
    <n v="69044.984802431616"/>
    <d v="2019-01-07T00:00:00"/>
    <s v="2019"/>
    <d v="2019-07-31T00:00:00"/>
    <s v="2019"/>
    <s v="CS"/>
    <x v="4"/>
    <s v=" "/>
    <m/>
    <m/>
  </r>
  <r>
    <s v="AC"/>
    <x v="0"/>
    <x v="0"/>
    <x v="4"/>
    <s v="16.4.2.1.2"/>
    <x v="89"/>
    <m/>
    <m/>
    <m/>
    <m/>
    <m/>
    <m/>
    <m/>
    <m/>
    <s v="diaria"/>
    <s v="diaria"/>
    <n v="75"/>
    <n v="177"/>
    <n v="13275"/>
    <n v="4034.9544072948329"/>
    <d v="2019-01-07T00:00:00"/>
    <s v="2019"/>
    <d v="2019-07-31T00:00:00"/>
    <s v="2019"/>
    <s v="diaria"/>
    <x v="2"/>
    <s v=" "/>
    <m/>
    <m/>
  </r>
  <r>
    <s v="AC"/>
    <x v="0"/>
    <x v="0"/>
    <x v="1"/>
    <s v="16.5"/>
    <x v="90"/>
    <s v="Publicação em DOE da Lei do Programa de Conservação da Sociobiodiversidade do Acre, elaborada a partir do Documento base validado nas consultas públicas. "/>
    <n v="1"/>
    <s v="instrumento"/>
    <m/>
    <m/>
    <m/>
    <m/>
    <m/>
    <m/>
    <m/>
    <m/>
    <m/>
    <n v="50000"/>
    <m/>
    <m/>
    <m/>
    <m/>
    <m/>
    <m/>
    <x v="0"/>
    <m/>
    <m/>
    <m/>
  </r>
  <r>
    <s v="AC"/>
    <x v="0"/>
    <x v="0"/>
    <x v="2"/>
    <s v="16.5.1"/>
    <x v="91"/>
    <m/>
    <m/>
    <m/>
    <s v="1 minuta de lei elaborada"/>
    <m/>
    <m/>
    <m/>
    <s v="Rio Branco"/>
    <m/>
    <m/>
    <m/>
    <m/>
    <n v="50000"/>
    <m/>
    <m/>
    <m/>
    <m/>
    <m/>
    <m/>
    <x v="0"/>
    <m/>
    <m/>
    <m/>
  </r>
  <r>
    <s v="AC"/>
    <x v="0"/>
    <x v="0"/>
    <x v="3"/>
    <s v="16.5.1.1"/>
    <x v="92"/>
    <m/>
    <m/>
    <m/>
    <m/>
    <m/>
    <m/>
    <m/>
    <m/>
    <m/>
    <m/>
    <m/>
    <m/>
    <n v="50000"/>
    <m/>
    <m/>
    <m/>
    <m/>
    <m/>
    <m/>
    <x v="0"/>
    <m/>
    <m/>
    <m/>
  </r>
  <r>
    <s v="AC"/>
    <x v="0"/>
    <x v="0"/>
    <x v="4"/>
    <s v="16.5.1.1.1"/>
    <x v="93"/>
    <m/>
    <m/>
    <m/>
    <m/>
    <m/>
    <m/>
    <m/>
    <m/>
    <s v="contrataçao de consultoria"/>
    <s v="pessoa juridica"/>
    <n v="1"/>
    <n v="50000"/>
    <n v="50000"/>
    <n v="15197.568389057751"/>
    <d v="2019-01-07T00:00:00"/>
    <s v="2019"/>
    <d v="2019-07-31T00:00:00"/>
    <s v="2019"/>
    <s v="CS"/>
    <x v="4"/>
    <s v=" "/>
    <m/>
    <m/>
  </r>
  <r>
    <s v="AC"/>
    <x v="0"/>
    <x v="0"/>
    <x v="1"/>
    <s v="16.8"/>
    <x v="94"/>
    <s v="250 pessoas capacitadas aplicando as boas praticas de colheita, extração e produção de insumos florestais"/>
    <m/>
    <m/>
    <m/>
    <m/>
    <m/>
    <m/>
    <m/>
    <m/>
    <m/>
    <m/>
    <m/>
    <n v="265363"/>
    <m/>
    <m/>
    <m/>
    <m/>
    <m/>
    <m/>
    <x v="0"/>
    <m/>
    <m/>
    <m/>
  </r>
  <r>
    <s v="AC"/>
    <x v="0"/>
    <x v="0"/>
    <x v="2"/>
    <s v="16.8.1"/>
    <x v="95"/>
    <m/>
    <m/>
    <m/>
    <s v=" Politica de inovoção tecnologica estabelecida"/>
    <n v="1"/>
    <s v="instrumento legal"/>
    <m/>
    <m/>
    <m/>
    <m/>
    <m/>
    <m/>
    <n v="172968"/>
    <m/>
    <m/>
    <m/>
    <m/>
    <m/>
    <m/>
    <x v="0"/>
    <m/>
    <m/>
    <m/>
  </r>
  <r>
    <s v="AC"/>
    <x v="0"/>
    <x v="0"/>
    <x v="3"/>
    <s v="16.8.1.1"/>
    <x v="96"/>
    <m/>
    <m/>
    <m/>
    <m/>
    <m/>
    <m/>
    <m/>
    <m/>
    <m/>
    <m/>
    <m/>
    <m/>
    <n v="11000"/>
    <m/>
    <m/>
    <m/>
    <m/>
    <m/>
    <m/>
    <x v="0"/>
    <m/>
    <m/>
    <m/>
  </r>
  <r>
    <s v="AC"/>
    <x v="0"/>
    <x v="0"/>
    <x v="4"/>
    <s v="16.8.1.1.1"/>
    <x v="97"/>
    <m/>
    <m/>
    <m/>
    <m/>
    <m/>
    <m/>
    <m/>
    <m/>
    <s v="serviço tecnico"/>
    <s v="pessoa juridica"/>
    <n v="1"/>
    <n v="5000"/>
    <n v="5000"/>
    <n v="1519.7568389057751"/>
    <d v="2018-12-10T00:00:00"/>
    <s v="2018"/>
    <d v="2019-06-28T00:00:00"/>
    <s v="2019"/>
    <s v="NCS"/>
    <x v="3"/>
    <s v=" "/>
    <m/>
    <s v="juntar com a 1.8.1.1.2"/>
  </r>
  <r>
    <s v="AC"/>
    <x v="0"/>
    <x v="0"/>
    <x v="4"/>
    <s v="16.8.1.1.2"/>
    <x v="98"/>
    <m/>
    <m/>
    <m/>
    <m/>
    <m/>
    <m/>
    <m/>
    <m/>
    <s v="serviço tecnico"/>
    <s v="pessoa juridica"/>
    <n v="1"/>
    <n v="6000"/>
    <n v="6000"/>
    <n v="1823.70820668693"/>
    <d v="2018-12-10T00:00:00"/>
    <s v="2018"/>
    <d v="2019-06-28T00:00:00"/>
    <s v="2019"/>
    <s v="NCS"/>
    <x v="3"/>
    <s v=" "/>
    <m/>
    <m/>
  </r>
  <r>
    <s v="AC"/>
    <x v="0"/>
    <x v="0"/>
    <x v="3"/>
    <s v="16.8.1.2"/>
    <x v="99"/>
    <m/>
    <m/>
    <m/>
    <m/>
    <m/>
    <m/>
    <m/>
    <s v="Manaus, Rio de Janeiro, Brasilia,  Paraná."/>
    <m/>
    <m/>
    <m/>
    <m/>
    <n v="65680"/>
    <m/>
    <m/>
    <m/>
    <m/>
    <m/>
    <m/>
    <x v="0"/>
    <m/>
    <m/>
    <m/>
  </r>
  <r>
    <s v="AC"/>
    <x v="0"/>
    <x v="0"/>
    <x v="4"/>
    <s v="16.8.1.2.1"/>
    <x v="100"/>
    <m/>
    <m/>
    <m/>
    <m/>
    <m/>
    <m/>
    <m/>
    <m/>
    <s v="contrataçao de consultoria"/>
    <s v="pessoa juridica"/>
    <n v="1"/>
    <n v="30000"/>
    <n v="30000"/>
    <n v="9118.5410334346507"/>
    <d v="2018-12-10T00:00:00"/>
    <s v="2018"/>
    <d v="2019-06-28T00:00:00"/>
    <s v="2019"/>
    <s v="CS"/>
    <x v="5"/>
    <s v=" "/>
    <m/>
    <m/>
  </r>
  <r>
    <s v="AC"/>
    <x v="0"/>
    <x v="0"/>
    <x v="4"/>
    <s v="16.8.1.2.2"/>
    <x v="68"/>
    <m/>
    <m/>
    <m/>
    <m/>
    <m/>
    <m/>
    <m/>
    <m/>
    <s v="passagem aerea"/>
    <s v="passagem aerea"/>
    <n v="12"/>
    <n v="1500"/>
    <n v="18000"/>
    <n v="5471.1246200607902"/>
    <d v="2018-12-10T00:00:00"/>
    <s v="2018"/>
    <d v="2019-06-28T00:00:00"/>
    <s v="2019"/>
    <s v="passagem aerea"/>
    <x v="2"/>
    <s v=" "/>
    <m/>
    <m/>
  </r>
  <r>
    <s v="AC"/>
    <x v="0"/>
    <x v="0"/>
    <x v="4"/>
    <s v="16.8.1.2.3"/>
    <x v="7"/>
    <m/>
    <m/>
    <m/>
    <m/>
    <m/>
    <m/>
    <m/>
    <m/>
    <s v="diaria"/>
    <s v="diaria"/>
    <n v="57"/>
    <n v="240"/>
    <n v="13680"/>
    <n v="4158.0547112462009"/>
    <d v="2018-12-10T00:00:00"/>
    <s v="2018"/>
    <d v="2019-06-28T00:00:00"/>
    <s v="2019"/>
    <s v="diaria"/>
    <x v="2"/>
    <s v=" "/>
    <m/>
    <m/>
  </r>
  <r>
    <s v="AC"/>
    <x v="0"/>
    <x v="0"/>
    <x v="4"/>
    <s v="16.8.1.2.4"/>
    <x v="69"/>
    <m/>
    <m/>
    <m/>
    <m/>
    <m/>
    <m/>
    <m/>
    <m/>
    <s v="adiantamento de despesa"/>
    <s v="adiantamento de despesa"/>
    <n v="4"/>
    <n v="1000"/>
    <n v="4000"/>
    <n v="1215.80547112462"/>
    <d v="2018-12-10T00:00:00"/>
    <s v="2018"/>
    <d v="2019-06-28T00:00:00"/>
    <s v="2019"/>
    <s v="adiantamento de despesa"/>
    <x v="2"/>
    <s v=" "/>
    <m/>
    <m/>
  </r>
  <r>
    <s v="AC"/>
    <x v="0"/>
    <x v="0"/>
    <x v="3"/>
    <s v="16.8.1.3"/>
    <x v="101"/>
    <m/>
    <m/>
    <m/>
    <m/>
    <m/>
    <m/>
    <m/>
    <m/>
    <m/>
    <m/>
    <m/>
    <m/>
    <n v="20000"/>
    <m/>
    <m/>
    <m/>
    <m/>
    <m/>
    <m/>
    <x v="0"/>
    <m/>
    <m/>
    <m/>
  </r>
  <r>
    <s v="AC"/>
    <x v="0"/>
    <x v="0"/>
    <x v="4"/>
    <s v="16.8.1.3.1"/>
    <x v="102"/>
    <m/>
    <m/>
    <m/>
    <m/>
    <m/>
    <m/>
    <m/>
    <m/>
    <s v="aquisição de equipamento"/>
    <s v="pessoa juridica"/>
    <n v="2"/>
    <n v="4500"/>
    <n v="9000"/>
    <n v="2735.5623100303951"/>
    <d v="2018-12-10T00:00:00"/>
    <s v="2018"/>
    <d v="2019-06-28T00:00:00"/>
    <s v="2019"/>
    <s v="GO"/>
    <x v="3"/>
    <s v=" "/>
    <m/>
    <m/>
  </r>
  <r>
    <s v="AC"/>
    <x v="0"/>
    <x v="0"/>
    <x v="4"/>
    <s v="16.8.1.3.2"/>
    <x v="27"/>
    <m/>
    <m/>
    <m/>
    <m/>
    <m/>
    <m/>
    <m/>
    <m/>
    <s v="aquisição de equipamento"/>
    <s v="pessoa juridica"/>
    <n v="2"/>
    <n v="5000"/>
    <n v="10000"/>
    <n v="3039.5136778115502"/>
    <d v="2018-12-10T00:00:00"/>
    <s v="2018"/>
    <d v="2019-06-28T00:00:00"/>
    <s v="2019"/>
    <s v="GO"/>
    <x v="3"/>
    <s v=" "/>
    <m/>
    <m/>
  </r>
  <r>
    <s v="AC"/>
    <x v="0"/>
    <x v="0"/>
    <x v="4"/>
    <s v="16.8.1.3.3"/>
    <x v="103"/>
    <m/>
    <m/>
    <m/>
    <m/>
    <m/>
    <m/>
    <m/>
    <m/>
    <s v="aquisição de equipamento"/>
    <s v="pessoa juridica"/>
    <n v="1"/>
    <n v="1000"/>
    <n v="1000"/>
    <n v="303.951367781155"/>
    <d v="2018-12-10T00:00:00"/>
    <s v="2018"/>
    <d v="2019-06-28T00:00:00"/>
    <s v="2019"/>
    <s v="GO"/>
    <x v="3"/>
    <s v=" "/>
    <m/>
    <m/>
  </r>
  <r>
    <s v="AC"/>
    <x v="0"/>
    <x v="0"/>
    <x v="3"/>
    <s v="16.8.1.4"/>
    <x v="104"/>
    <m/>
    <m/>
    <m/>
    <m/>
    <m/>
    <m/>
    <m/>
    <m/>
    <m/>
    <m/>
    <m/>
    <m/>
    <n v="30000"/>
    <m/>
    <m/>
    <m/>
    <m/>
    <m/>
    <m/>
    <x v="0"/>
    <m/>
    <m/>
    <m/>
  </r>
  <r>
    <s v="AC"/>
    <x v="0"/>
    <x v="0"/>
    <x v="4"/>
    <s v="16.8.1.4.1"/>
    <x v="105"/>
    <m/>
    <m/>
    <m/>
    <m/>
    <m/>
    <m/>
    <m/>
    <m/>
    <s v="contrataçao de consultoria"/>
    <s v="pessoa juridica"/>
    <n v="1"/>
    <n v="30000"/>
    <n v="30000"/>
    <n v="9118.5410334346507"/>
    <d v="2018-12-10T00:00:00"/>
    <s v="2018"/>
    <d v="2019-06-28T00:00:00"/>
    <s v="2019"/>
    <s v="CS"/>
    <x v="5"/>
    <s v=" "/>
    <m/>
    <m/>
  </r>
  <r>
    <s v="AC"/>
    <x v="0"/>
    <x v="0"/>
    <x v="3"/>
    <s v="16.8.1.5"/>
    <x v="106"/>
    <m/>
    <m/>
    <m/>
    <m/>
    <m/>
    <m/>
    <m/>
    <s v="Em Rio Branco - Acre  e em Cruzeiro do Sul "/>
    <m/>
    <m/>
    <m/>
    <m/>
    <n v="46288"/>
    <m/>
    <m/>
    <m/>
    <m/>
    <m/>
    <m/>
    <x v="0"/>
    <m/>
    <m/>
    <m/>
  </r>
  <r>
    <s v="AC"/>
    <x v="0"/>
    <x v="0"/>
    <x v="4"/>
    <s v="16.8.1.5.1"/>
    <x v="107"/>
    <m/>
    <m/>
    <m/>
    <m/>
    <m/>
    <m/>
    <m/>
    <m/>
    <s v="contrataçao de consultoria"/>
    <s v="pessoa fisica"/>
    <n v="1"/>
    <n v="15000"/>
    <n v="15000"/>
    <n v="4559.2705167173253"/>
    <d v="2018-12-10T00:00:00"/>
    <s v="2018"/>
    <d v="2019-06-28T00:00:00"/>
    <s v="2019"/>
    <s v="CS"/>
    <x v="5"/>
    <s v=" "/>
    <m/>
    <m/>
  </r>
  <r>
    <s v="AC"/>
    <x v="0"/>
    <x v="0"/>
    <x v="4"/>
    <s v="16.8.1.5.2"/>
    <x v="108"/>
    <m/>
    <m/>
    <m/>
    <m/>
    <m/>
    <m/>
    <m/>
    <m/>
    <s v="serviço tecnico"/>
    <s v="pessoa juridica"/>
    <n v="1"/>
    <n v="20000"/>
    <n v="20000"/>
    <n v="6079.0273556231004"/>
    <d v="2018-12-10T00:00:00"/>
    <s v="2018"/>
    <d v="2019-06-28T00:00:00"/>
    <s v="2019"/>
    <s v="NCS"/>
    <x v="3"/>
    <s v=" "/>
    <m/>
    <m/>
  </r>
  <r>
    <s v="AC"/>
    <x v="0"/>
    <x v="0"/>
    <x v="4"/>
    <s v="16.8.1.5.3"/>
    <x v="7"/>
    <m/>
    <m/>
    <m/>
    <m/>
    <m/>
    <m/>
    <m/>
    <m/>
    <s v="diaria"/>
    <s v="diaria"/>
    <n v="24"/>
    <n v="177"/>
    <n v="4248"/>
    <n v="1291.1854103343464"/>
    <d v="2018-12-10T00:00:00"/>
    <s v="2018"/>
    <d v="2019-06-28T00:00:00"/>
    <s v="2019"/>
    <s v="diaria"/>
    <x v="2"/>
    <s v=" "/>
    <m/>
    <m/>
  </r>
  <r>
    <s v="AC"/>
    <x v="0"/>
    <x v="0"/>
    <x v="4"/>
    <s v="16.8.1.5.4"/>
    <x v="7"/>
    <m/>
    <m/>
    <m/>
    <m/>
    <m/>
    <m/>
    <m/>
    <m/>
    <s v="diaria"/>
    <s v="diaria"/>
    <n v="21"/>
    <n v="240"/>
    <n v="5040"/>
    <n v="1531.9148936170213"/>
    <d v="2018-12-10T00:00:00"/>
    <s v="2018"/>
    <d v="2019-06-28T00:00:00"/>
    <s v="2019"/>
    <s v="diaria"/>
    <x v="2"/>
    <s v=" "/>
    <m/>
    <m/>
  </r>
  <r>
    <s v="AC"/>
    <x v="0"/>
    <x v="0"/>
    <x v="4"/>
    <s v="16.8.1.5.5"/>
    <x v="69"/>
    <m/>
    <m/>
    <m/>
    <m/>
    <m/>
    <m/>
    <m/>
    <m/>
    <s v="adiantamento de despesa"/>
    <s v="adiantamento de despesa"/>
    <n v="2"/>
    <n v="1000"/>
    <n v="2000"/>
    <n v="607.90273556231"/>
    <d v="2018-12-10T00:00:00"/>
    <s v="2018"/>
    <d v="2019-06-28T00:00:00"/>
    <s v="2019"/>
    <s v="adiantamento de despesa"/>
    <x v="2"/>
    <s v=" "/>
    <m/>
    <m/>
  </r>
  <r>
    <s v="AC"/>
    <x v="0"/>
    <x v="0"/>
    <x v="2"/>
    <s v="16.8.2"/>
    <x v="109"/>
    <m/>
    <m/>
    <m/>
    <m/>
    <m/>
    <m/>
    <m/>
    <s v="Cruzeiro do Sul,Mancio Lima, Rodrigues Alves , Tarauacá , Feijó. "/>
    <m/>
    <m/>
    <m/>
    <m/>
    <n v="92395"/>
    <m/>
    <m/>
    <m/>
    <m/>
    <m/>
    <m/>
    <x v="0"/>
    <m/>
    <m/>
    <m/>
  </r>
  <r>
    <s v="AC"/>
    <x v="0"/>
    <x v="0"/>
    <x v="3"/>
    <s v="16.8.2.1"/>
    <x v="110"/>
    <m/>
    <m/>
    <m/>
    <m/>
    <m/>
    <m/>
    <m/>
    <m/>
    <m/>
    <m/>
    <m/>
    <m/>
    <n v="92395"/>
    <m/>
    <m/>
    <m/>
    <m/>
    <m/>
    <m/>
    <x v="0"/>
    <m/>
    <s v="segundo poa (3 oficinas de 6 previstas)"/>
    <m/>
  </r>
  <r>
    <s v="AC"/>
    <x v="0"/>
    <x v="0"/>
    <x v="4"/>
    <s v="16.8.2.1.1"/>
    <x v="7"/>
    <m/>
    <m/>
    <m/>
    <m/>
    <m/>
    <m/>
    <m/>
    <m/>
    <s v="diaria"/>
    <s v="diaria"/>
    <n v="135"/>
    <n v="177"/>
    <n v="23895"/>
    <n v="7262.9179331306987"/>
    <d v="2019-01-07T00:00:00"/>
    <s v="2019"/>
    <d v="2019-07-31T00:00:00"/>
    <s v="2019"/>
    <s v="diaria"/>
    <x v="2"/>
    <s v=" "/>
    <m/>
    <m/>
  </r>
  <r>
    <s v="AC"/>
    <x v="0"/>
    <x v="0"/>
    <x v="4"/>
    <s v="16.8.2.1.2"/>
    <x v="9"/>
    <m/>
    <m/>
    <m/>
    <m/>
    <m/>
    <m/>
    <m/>
    <m/>
    <s v="adiantamento de despesa"/>
    <s v="pessoa juridica"/>
    <n v="300"/>
    <n v="5"/>
    <n v="1500"/>
    <n v="455.9270516717325"/>
    <d v="2019-01-07T00:00:00"/>
    <s v="2019"/>
    <d v="2019-07-31T00:00:00"/>
    <s v="2019"/>
    <s v="adiantamento de despesa"/>
    <x v="2"/>
    <s v=" "/>
    <m/>
    <m/>
  </r>
  <r>
    <s v="AC"/>
    <x v="0"/>
    <x v="0"/>
    <x v="4"/>
    <s v="16.8.2.1.3"/>
    <x v="68"/>
    <m/>
    <m/>
    <m/>
    <m/>
    <m/>
    <m/>
    <m/>
    <m/>
    <s v="passagem aerea"/>
    <s v="passagem aerea"/>
    <n v="20"/>
    <n v="700"/>
    <n v="14000"/>
    <n v="4255.3191489361698"/>
    <d v="2019-01-07T00:00:00"/>
    <s v="2019"/>
    <d v="2019-07-31T00:00:00"/>
    <s v="2019"/>
    <s v="passagem aerea"/>
    <x v="2"/>
    <s v=" "/>
    <m/>
    <m/>
  </r>
  <r>
    <s v="AC"/>
    <x v="0"/>
    <x v="0"/>
    <x v="4"/>
    <s v="16.8.2.1.4"/>
    <x v="69"/>
    <m/>
    <m/>
    <m/>
    <m/>
    <m/>
    <m/>
    <m/>
    <m/>
    <s v="adiantamento de despesa"/>
    <s v="adiantamento de despesa"/>
    <n v="9"/>
    <n v="1000"/>
    <n v="9000"/>
    <n v="2735.5623100303951"/>
    <d v="2019-01-07T00:00:00"/>
    <s v="2019"/>
    <d v="2019-07-31T00:00:00"/>
    <s v="2019"/>
    <s v="adiantamento de despesa"/>
    <x v="2"/>
    <s v=" "/>
    <m/>
    <m/>
  </r>
  <r>
    <s v="AC"/>
    <x v="0"/>
    <x v="0"/>
    <x v="4"/>
    <s v="16.8.2.1.5"/>
    <x v="14"/>
    <m/>
    <m/>
    <m/>
    <m/>
    <m/>
    <m/>
    <m/>
    <m/>
    <s v="material de consumo"/>
    <s v="pessoa juridica"/>
    <n v="1"/>
    <n v="44000"/>
    <n v="44000"/>
    <n v="13373.860182370821"/>
    <d v="2019-01-07T00:00:00"/>
    <s v="2019"/>
    <d v="2019-07-31T00:00:00"/>
    <s v="2019"/>
    <s v="material de consumo"/>
    <x v="3"/>
    <s v=" "/>
    <m/>
    <m/>
  </r>
  <r>
    <s v="AM"/>
    <x v="1"/>
    <x v="0"/>
    <x v="0"/>
    <n v="1"/>
    <x v="111"/>
    <m/>
    <m/>
    <m/>
    <m/>
    <m/>
    <m/>
    <m/>
    <m/>
    <m/>
    <m/>
    <m/>
    <m/>
    <n v="182824.5"/>
    <m/>
    <m/>
    <m/>
    <m/>
    <m/>
    <m/>
    <x v="0"/>
    <m/>
    <m/>
    <m/>
  </r>
  <r>
    <s v="AM"/>
    <x v="1"/>
    <x v="0"/>
    <x v="1"/>
    <s v="1.1"/>
    <x v="112"/>
    <s v=" Até 2018, levantamento de fornecedores de sementes e mudas elaborado"/>
    <m/>
    <m/>
    <m/>
    <m/>
    <m/>
    <m/>
    <m/>
    <m/>
    <m/>
    <m/>
    <m/>
    <n v="50000"/>
    <m/>
    <m/>
    <m/>
    <m/>
    <m/>
    <m/>
    <x v="0"/>
    <m/>
    <m/>
    <m/>
  </r>
  <r>
    <s v="AM"/>
    <x v="1"/>
    <x v="0"/>
    <x v="2"/>
    <s v="1.1.1"/>
    <x v="113"/>
    <s v="Até 2019, Diagnóstico de identificação de fornecedores de sementes e mudas realizado"/>
    <m/>
    <m/>
    <s v="Elaborar mapa temático e chave contendo a lista de fornecedores de sementes e mudas  visando  o fomento da Cadeia da Restauração Florestal"/>
    <n v="1"/>
    <s v="mapa tematico e lista de fornecedores"/>
    <m/>
    <s v="Todo o estado podendo priorizar municípios estratégicos para outras ações do projeto"/>
    <m/>
    <m/>
    <m/>
    <m/>
    <n v="50000"/>
    <m/>
    <m/>
    <m/>
    <m/>
    <m/>
    <m/>
    <x v="0"/>
    <m/>
    <s v="PRIORIDADE"/>
    <m/>
  </r>
  <r>
    <s v="AM"/>
    <x v="1"/>
    <x v="0"/>
    <x v="3"/>
    <s v="1.1.1.1"/>
    <x v="113"/>
    <m/>
    <m/>
    <m/>
    <m/>
    <m/>
    <m/>
    <m/>
    <m/>
    <m/>
    <m/>
    <m/>
    <m/>
    <n v="50000"/>
    <m/>
    <m/>
    <m/>
    <m/>
    <m/>
    <m/>
    <x v="0"/>
    <m/>
    <m/>
    <m/>
  </r>
  <r>
    <s v="AM"/>
    <x v="1"/>
    <x v="0"/>
    <x v="4"/>
    <s v="1.1.1.1.1"/>
    <x v="114"/>
    <m/>
    <m/>
    <m/>
    <m/>
    <m/>
    <m/>
    <m/>
    <m/>
    <s v="contrataçao de consultoria"/>
    <s v="PJ/PF"/>
    <n v="1"/>
    <n v="50000"/>
    <n v="50000"/>
    <n v="15197.568389057751"/>
    <d v="2019-01-01T00:00:00"/>
    <s v="2019"/>
    <d v="2019-07-01T00:00:00"/>
    <s v="2019"/>
    <s v="CS"/>
    <x v="5"/>
    <s v=" "/>
    <m/>
    <m/>
  </r>
  <r>
    <s v="AM"/>
    <x v="1"/>
    <x v="0"/>
    <x v="1"/>
    <s v="1.2"/>
    <x v="115"/>
    <s v="1) Até 2019, realizadas 03 capacitacões para técnicos e produtodores em elaboração de PRA e propostas de compensação_x000a__x000a_2) Até 2020, 03 viveiros establecidos - Boca do Acre, Humaitá, Manicoré_x000a_"/>
    <m/>
    <m/>
    <m/>
    <m/>
    <m/>
    <m/>
    <m/>
    <m/>
    <m/>
    <m/>
    <m/>
    <n v="132824.5"/>
    <m/>
    <m/>
    <m/>
    <m/>
    <m/>
    <m/>
    <x v="0"/>
    <m/>
    <m/>
    <m/>
  </r>
  <r>
    <s v="AM"/>
    <x v="1"/>
    <x v="0"/>
    <x v="2"/>
    <s v="1.2.3"/>
    <x v="116"/>
    <s v="Até 2020, um viveiro construído e estruturado"/>
    <m/>
    <m/>
    <s v="Implantar  1 viveiro comunitário  com capacidade de produção de180 mil mudas de espécies nativas visando a restauração florestal (UCs e PRA)"/>
    <n v="180000"/>
    <s v="Até 2020, 1 viveiro construído e estruturado."/>
    <m/>
    <m/>
    <m/>
    <m/>
    <m/>
    <m/>
    <n v="132824.5"/>
    <m/>
    <m/>
    <m/>
    <m/>
    <m/>
    <m/>
    <x v="0"/>
    <m/>
    <s v="Está previsto no projeto a implantação de 3 viveiros mas para este POA será previsto a implantação somente de 1."/>
    <m/>
  </r>
  <r>
    <s v="AM"/>
    <x v="1"/>
    <x v="0"/>
    <x v="3"/>
    <s v="1.2.3.1"/>
    <x v="117"/>
    <m/>
    <m/>
    <m/>
    <m/>
    <m/>
    <m/>
    <m/>
    <s v="Humaitá"/>
    <m/>
    <m/>
    <m/>
    <m/>
    <n v="82000"/>
    <m/>
    <m/>
    <m/>
    <m/>
    <m/>
    <m/>
    <x v="0"/>
    <m/>
    <s v="juntar projeto tecnico + construção + sistema de irrigação numa única contração PJ. Foi feito"/>
    <m/>
  </r>
  <r>
    <s v="AM"/>
    <x v="1"/>
    <x v="0"/>
    <x v="4"/>
    <s v="1.2.3.1.1"/>
    <x v="118"/>
    <s v="Até 2019, um viveiro desenhado para construção do viveiro"/>
    <m/>
    <m/>
    <m/>
    <m/>
    <m/>
    <m/>
    <m/>
    <s v="obra"/>
    <s v="pessoa juridica"/>
    <n v="1"/>
    <n v="82000"/>
    <n v="82000"/>
    <n v="24924.012158054709"/>
    <d v="2019-01-07T00:00:00"/>
    <s v="2019"/>
    <d v="2019-06-30T00:00:00"/>
    <s v="2019"/>
    <s v="CW"/>
    <x v="1"/>
    <s v=" "/>
    <m/>
    <m/>
  </r>
  <r>
    <s v="AM"/>
    <x v="1"/>
    <x v="0"/>
    <x v="3"/>
    <s v="1.2.3.2"/>
    <x v="119"/>
    <m/>
    <m/>
    <m/>
    <m/>
    <m/>
    <m/>
    <m/>
    <m/>
    <m/>
    <m/>
    <m/>
    <m/>
    <n v="50824.5"/>
    <m/>
    <m/>
    <m/>
    <m/>
    <m/>
    <m/>
    <x v="0"/>
    <m/>
    <m/>
    <m/>
  </r>
  <r>
    <s v="AM"/>
    <x v="1"/>
    <x v="0"/>
    <x v="4"/>
    <s v="1.2.3.2.1"/>
    <x v="120"/>
    <s v="Até 2020, um viveiro construído"/>
    <m/>
    <m/>
    <m/>
    <m/>
    <m/>
    <m/>
    <m/>
    <s v="material de consumo"/>
    <s v="pessoa juridica"/>
    <n v="1"/>
    <n v="50824.5"/>
    <n v="50824.5"/>
    <n v="15448.176291793314"/>
    <d v="2018-10-01T00:00:00"/>
    <s v="2018"/>
    <d v="2019-06-30T00:00:00"/>
    <s v="2019"/>
    <s v="material de consumo"/>
    <x v="3"/>
    <s v=" "/>
    <m/>
    <m/>
  </r>
  <r>
    <s v="AM"/>
    <x v="1"/>
    <x v="0"/>
    <x v="0"/>
    <n v="3"/>
    <x v="121"/>
    <m/>
    <m/>
    <m/>
    <m/>
    <m/>
    <m/>
    <m/>
    <m/>
    <m/>
    <m/>
    <m/>
    <m/>
    <n v="360000"/>
    <m/>
    <m/>
    <m/>
    <m/>
    <m/>
    <m/>
    <x v="0"/>
    <m/>
    <m/>
    <m/>
  </r>
  <r>
    <s v="AM"/>
    <x v="1"/>
    <x v="0"/>
    <x v="1"/>
    <s v="3.3"/>
    <x v="122"/>
    <s v="(1) Até 2019, 06 planos de negócios elaborados; (2) Até 2023, seis planos de manejo de produtos implementados"/>
    <m/>
    <m/>
    <m/>
    <m/>
    <m/>
    <m/>
    <m/>
    <m/>
    <m/>
    <m/>
    <m/>
    <n v="360000"/>
    <m/>
    <m/>
    <m/>
    <m/>
    <m/>
    <m/>
    <x v="0"/>
    <m/>
    <m/>
    <m/>
  </r>
  <r>
    <s v="AM"/>
    <x v="1"/>
    <x v="0"/>
    <x v="2"/>
    <s v="3.3.1"/>
    <x v="123"/>
    <m/>
    <m/>
    <m/>
    <s v="Elaborar 6 Planos de Negócios  para extração, beneficiamento, armazenamento e comercialização de  fitocosméticos e fitofarmaco"/>
    <n v="6"/>
    <s v="plano de negocio"/>
    <m/>
    <s v="Mosaico do Apuí, Floresta Canutama, Floresta Tapauá e Floresta de Maués, RDS Amanã, RDS Piagaçu, Resex Canutama, Resex Rio Gregório, RDS Rio Amapá; RDS do Juma e RDS Rio Madeira."/>
    <m/>
    <m/>
    <m/>
    <m/>
    <n v="360000"/>
    <m/>
    <m/>
    <m/>
    <m/>
    <m/>
    <m/>
    <x v="0"/>
    <m/>
    <s v="PRIORIDADE"/>
    <m/>
  </r>
  <r>
    <s v="AM"/>
    <x v="1"/>
    <x v="0"/>
    <x v="3"/>
    <s v="3.3.1.1"/>
    <x v="124"/>
    <m/>
    <m/>
    <m/>
    <m/>
    <m/>
    <m/>
    <m/>
    <m/>
    <m/>
    <m/>
    <m/>
    <m/>
    <n v="319400"/>
    <m/>
    <m/>
    <m/>
    <m/>
    <m/>
    <m/>
    <x v="0"/>
    <m/>
    <m/>
    <m/>
  </r>
  <r>
    <s v="AM"/>
    <x v="1"/>
    <x v="0"/>
    <x v="4"/>
    <s v="3.3.1.1.1"/>
    <x v="125"/>
    <m/>
    <m/>
    <m/>
    <m/>
    <m/>
    <m/>
    <m/>
    <m/>
    <s v="contrataçao de consultoria"/>
    <s v="pessoa juridica"/>
    <n v="1"/>
    <n v="275732"/>
    <n v="275732"/>
    <n v="83809.118541033429"/>
    <m/>
    <m/>
    <m/>
    <n v="2019"/>
    <s v="CS"/>
    <x v="4"/>
    <s v=" "/>
    <m/>
    <m/>
  </r>
  <r>
    <s v="AM"/>
    <x v="1"/>
    <x v="0"/>
    <x v="4"/>
    <s v="3.3.1.1.2"/>
    <x v="126"/>
    <m/>
    <m/>
    <m/>
    <m/>
    <m/>
    <m/>
    <m/>
    <m/>
    <s v="passagem aerea"/>
    <s v="passagem aerea"/>
    <n v="12"/>
    <n v="1200"/>
    <n v="14400"/>
    <n v="4376.899696048632"/>
    <m/>
    <m/>
    <m/>
    <m/>
    <s v="passagem aerea"/>
    <x v="2"/>
    <s v=" "/>
    <m/>
    <m/>
  </r>
  <r>
    <s v="AM"/>
    <x v="1"/>
    <x v="0"/>
    <x v="4"/>
    <s v="3.3.1.1.3"/>
    <x v="127"/>
    <m/>
    <m/>
    <m/>
    <m/>
    <m/>
    <m/>
    <m/>
    <m/>
    <s v="passagem terrestre e fluvial"/>
    <s v="passagem terrestre e fluvial"/>
    <n v="24"/>
    <n v="600"/>
    <n v="14400"/>
    <n v="4376.899696048632"/>
    <m/>
    <m/>
    <m/>
    <m/>
    <s v="adiantamento de despesa"/>
    <x v="2"/>
    <s v=" "/>
    <m/>
    <m/>
  </r>
  <r>
    <s v="AM"/>
    <x v="1"/>
    <x v="0"/>
    <x v="4"/>
    <s v="3.3.1.1.4"/>
    <x v="128"/>
    <m/>
    <m/>
    <m/>
    <m/>
    <m/>
    <m/>
    <m/>
    <m/>
    <s v="diaria"/>
    <s v="diaria"/>
    <n v="84"/>
    <n v="177"/>
    <n v="14868"/>
    <n v="4519.1489361702124"/>
    <m/>
    <m/>
    <m/>
    <m/>
    <s v="diaria"/>
    <x v="2"/>
    <s v=" "/>
    <m/>
    <m/>
  </r>
  <r>
    <s v="AM"/>
    <x v="1"/>
    <x v="0"/>
    <x v="3"/>
    <s v="3.3.1.2"/>
    <x v="129"/>
    <m/>
    <m/>
    <m/>
    <m/>
    <m/>
    <m/>
    <m/>
    <m/>
    <m/>
    <m/>
    <m/>
    <m/>
    <n v="40600"/>
    <m/>
    <m/>
    <m/>
    <m/>
    <m/>
    <m/>
    <x v="0"/>
    <m/>
    <m/>
    <m/>
  </r>
  <r>
    <s v="AM"/>
    <x v="1"/>
    <x v="0"/>
    <x v="4"/>
    <s v="3.3.1.2.1"/>
    <x v="130"/>
    <m/>
    <m/>
    <m/>
    <m/>
    <m/>
    <m/>
    <m/>
    <m/>
    <s v="serviço tecnico"/>
    <s v="pessoa juridica"/>
    <n v="1"/>
    <n v="15000"/>
    <n v="15000"/>
    <n v="4559.2705167173253"/>
    <m/>
    <m/>
    <m/>
    <m/>
    <s v="NCS"/>
    <x v="3"/>
    <s v=" "/>
    <m/>
    <m/>
  </r>
  <r>
    <s v="AM"/>
    <x v="1"/>
    <x v="0"/>
    <x v="4"/>
    <s v="3.3.1.2.2"/>
    <x v="131"/>
    <m/>
    <m/>
    <m/>
    <m/>
    <m/>
    <m/>
    <m/>
    <m/>
    <s v="serviço tecnico"/>
    <s v="pessoa juridica"/>
    <n v="3200"/>
    <n v="8"/>
    <n v="25600"/>
    <n v="7781.155015197568"/>
    <m/>
    <m/>
    <m/>
    <m/>
    <s v="NCS"/>
    <x v="3"/>
    <s v=" "/>
    <m/>
    <m/>
  </r>
  <r>
    <s v="AM"/>
    <x v="1"/>
    <x v="0"/>
    <x v="0"/>
    <n v="5"/>
    <x v="132"/>
    <m/>
    <m/>
    <m/>
    <m/>
    <m/>
    <m/>
    <m/>
    <m/>
    <m/>
    <m/>
    <m/>
    <m/>
    <n v="190640"/>
    <m/>
    <m/>
    <m/>
    <m/>
    <m/>
    <m/>
    <x v="0"/>
    <m/>
    <m/>
    <m/>
  </r>
  <r>
    <s v="AM"/>
    <x v="1"/>
    <x v="0"/>
    <x v="1"/>
    <s v="5.1"/>
    <x v="133"/>
    <s v="Até 2019 criar 5 acordos de pesca"/>
    <n v="5"/>
    <s v="acordo de pesca"/>
    <m/>
    <m/>
    <m/>
    <m/>
    <m/>
    <m/>
    <m/>
    <m/>
    <m/>
    <n v="190640"/>
    <m/>
    <m/>
    <m/>
    <m/>
    <m/>
    <m/>
    <x v="0"/>
    <m/>
    <m/>
    <m/>
  </r>
  <r>
    <s v="AM"/>
    <x v="1"/>
    <x v="0"/>
    <x v="2"/>
    <s v="5.1.1"/>
    <x v="134"/>
    <m/>
    <m/>
    <m/>
    <s v="Relatório com áreas e comunidades mapeadas identificando os fatores motivadores"/>
    <n v="5"/>
    <s v="Acordo de pesca"/>
    <m/>
    <s v="Mosaico do Apuí, Floresta Canutama, RESEX Canutama, RDS do Rio Amapá "/>
    <m/>
    <m/>
    <m/>
    <m/>
    <n v="137530"/>
    <m/>
    <m/>
    <m/>
    <m/>
    <m/>
    <m/>
    <x v="0"/>
    <m/>
    <m/>
    <m/>
  </r>
  <r>
    <s v="AM"/>
    <x v="1"/>
    <x v="0"/>
    <x v="3"/>
    <s v="5.1.1.1"/>
    <x v="135"/>
    <m/>
    <m/>
    <m/>
    <m/>
    <m/>
    <m/>
    <m/>
    <m/>
    <m/>
    <m/>
    <m/>
    <m/>
    <n v="43110"/>
    <m/>
    <m/>
    <m/>
    <m/>
    <m/>
    <m/>
    <x v="0"/>
    <m/>
    <m/>
    <m/>
  </r>
  <r>
    <s v="AM"/>
    <x v="1"/>
    <x v="0"/>
    <x v="4"/>
    <s v="5.1.1.1.1"/>
    <x v="68"/>
    <m/>
    <m/>
    <m/>
    <m/>
    <m/>
    <m/>
    <m/>
    <m/>
    <s v="passagem aerea"/>
    <s v="passagem aerea"/>
    <n v="4"/>
    <n v="1200"/>
    <n v="4800"/>
    <n v="1458.966565349544"/>
    <m/>
    <m/>
    <m/>
    <m/>
    <s v="passagem aerea"/>
    <x v="2"/>
    <s v=" "/>
    <m/>
    <m/>
  </r>
  <r>
    <s v="AM"/>
    <x v="1"/>
    <x v="0"/>
    <x v="4"/>
    <s v="5.1.1.1.2"/>
    <x v="136"/>
    <m/>
    <m/>
    <m/>
    <m/>
    <m/>
    <m/>
    <m/>
    <m/>
    <s v="passagem terrestre e fluvial"/>
    <s v="adiantamento de despesa"/>
    <n v="2"/>
    <n v="600"/>
    <n v="1200"/>
    <n v="364.741641337386"/>
    <m/>
    <m/>
    <m/>
    <m/>
    <s v="adiantamento de despesa"/>
    <x v="2"/>
    <s v=" "/>
    <m/>
    <m/>
  </r>
  <r>
    <s v="AM"/>
    <x v="1"/>
    <x v="0"/>
    <x v="4"/>
    <s v="5.1.1.1.3"/>
    <x v="8"/>
    <m/>
    <m/>
    <m/>
    <m/>
    <m/>
    <m/>
    <m/>
    <m/>
    <s v="adiantamento de despesa"/>
    <s v="adiantamento de despesa"/>
    <n v="3"/>
    <n v="600"/>
    <n v="1800"/>
    <n v="547.112462006079"/>
    <m/>
    <m/>
    <m/>
    <m/>
    <s v="adiantamento de despesa"/>
    <x v="2"/>
    <s v=" "/>
    <m/>
    <m/>
  </r>
  <r>
    <s v="AM"/>
    <x v="1"/>
    <x v="0"/>
    <x v="4"/>
    <s v="5.1.1.1.4"/>
    <x v="7"/>
    <m/>
    <m/>
    <m/>
    <m/>
    <m/>
    <m/>
    <m/>
    <m/>
    <s v="diaria"/>
    <s v="diaria"/>
    <n v="30"/>
    <n v="177"/>
    <n v="5310"/>
    <n v="1613.9817629179331"/>
    <m/>
    <m/>
    <m/>
    <m/>
    <s v="diaria"/>
    <x v="2"/>
    <s v=" "/>
    <m/>
    <m/>
  </r>
  <r>
    <s v="AM"/>
    <x v="1"/>
    <x v="0"/>
    <x v="4"/>
    <s v="5.1.1.1.5"/>
    <x v="137"/>
    <m/>
    <m/>
    <m/>
    <m/>
    <m/>
    <m/>
    <m/>
    <m/>
    <s v="adiantamento de despesa"/>
    <s v="adiantamento de despesa"/>
    <n v="3"/>
    <n v="10000"/>
    <n v="30000"/>
    <n v="9118.5410334346507"/>
    <m/>
    <m/>
    <m/>
    <m/>
    <s v="adiantamento de despesa"/>
    <x v="2"/>
    <s v=" "/>
    <m/>
    <m/>
  </r>
  <r>
    <s v="AM"/>
    <x v="1"/>
    <x v="0"/>
    <x v="3"/>
    <s v="5.1.1.2"/>
    <x v="138"/>
    <m/>
    <m/>
    <m/>
    <m/>
    <m/>
    <m/>
    <m/>
    <m/>
    <m/>
    <m/>
    <m/>
    <m/>
    <n v="14310"/>
    <m/>
    <m/>
    <m/>
    <m/>
    <m/>
    <m/>
    <x v="0"/>
    <m/>
    <m/>
    <m/>
  </r>
  <r>
    <s v="AM"/>
    <x v="1"/>
    <x v="0"/>
    <x v="4"/>
    <s v="5.1.1.2.1"/>
    <x v="139"/>
    <m/>
    <m/>
    <m/>
    <m/>
    <m/>
    <m/>
    <m/>
    <m/>
    <s v="adiantamento de despesa"/>
    <s v="adiantamento de despesa"/>
    <n v="3"/>
    <n v="400"/>
    <n v="1200"/>
    <n v="364.741641337386"/>
    <m/>
    <m/>
    <m/>
    <m/>
    <m/>
    <x v="0"/>
    <s v=" "/>
    <m/>
    <m/>
  </r>
  <r>
    <s v="AM"/>
    <x v="1"/>
    <x v="0"/>
    <x v="4"/>
    <s v="5.1.1.2.2"/>
    <x v="68"/>
    <m/>
    <m/>
    <m/>
    <m/>
    <m/>
    <m/>
    <m/>
    <m/>
    <s v="passagem aerea"/>
    <s v="passagem aerea"/>
    <n v="4"/>
    <n v="1200"/>
    <n v="4800"/>
    <n v="1458.966565349544"/>
    <m/>
    <m/>
    <m/>
    <m/>
    <s v="passagem aerea"/>
    <x v="2"/>
    <s v=" "/>
    <m/>
    <m/>
  </r>
  <r>
    <s v="AM"/>
    <x v="1"/>
    <x v="0"/>
    <x v="4"/>
    <s v="5.1.1.2.3"/>
    <x v="136"/>
    <m/>
    <m/>
    <m/>
    <m/>
    <m/>
    <m/>
    <m/>
    <m/>
    <s v="passagem terrestre e fluvial"/>
    <s v="adiantamento de despesa"/>
    <n v="2"/>
    <n v="600"/>
    <n v="1200"/>
    <n v="364.741641337386"/>
    <m/>
    <m/>
    <m/>
    <m/>
    <s v="adiantamento de despesa"/>
    <x v="2"/>
    <s v=" "/>
    <m/>
    <m/>
  </r>
  <r>
    <s v="AM"/>
    <x v="1"/>
    <x v="0"/>
    <x v="4"/>
    <s v="5.1.1.2.4"/>
    <x v="8"/>
    <m/>
    <m/>
    <m/>
    <m/>
    <m/>
    <m/>
    <m/>
    <m/>
    <s v="adiantamento de despesa"/>
    <s v="adiantamento de despesa"/>
    <n v="3"/>
    <n v="600"/>
    <n v="1800"/>
    <n v="547.112462006079"/>
    <m/>
    <m/>
    <m/>
    <m/>
    <s v="adiantamento de despesa"/>
    <x v="2"/>
    <s v=" "/>
    <m/>
    <m/>
  </r>
  <r>
    <s v="AM"/>
    <x v="1"/>
    <x v="0"/>
    <x v="4"/>
    <s v="5.1.1.2.5"/>
    <x v="7"/>
    <m/>
    <m/>
    <m/>
    <m/>
    <m/>
    <m/>
    <m/>
    <m/>
    <s v="diaria"/>
    <s v="diaria"/>
    <n v="30"/>
    <n v="177"/>
    <n v="5310"/>
    <n v="1613.9817629179331"/>
    <m/>
    <m/>
    <m/>
    <m/>
    <s v="diaria"/>
    <x v="2"/>
    <s v=" "/>
    <m/>
    <m/>
  </r>
  <r>
    <s v="AM"/>
    <x v="1"/>
    <x v="0"/>
    <x v="3"/>
    <s v="5.1.1.3"/>
    <x v="138"/>
    <m/>
    <m/>
    <m/>
    <m/>
    <m/>
    <m/>
    <m/>
    <m/>
    <m/>
    <m/>
    <m/>
    <m/>
    <n v="37000"/>
    <m/>
    <m/>
    <m/>
    <m/>
    <m/>
    <m/>
    <x v="0"/>
    <m/>
    <m/>
    <m/>
  </r>
  <r>
    <s v="AM"/>
    <x v="1"/>
    <x v="0"/>
    <x v="4"/>
    <s v="5.1.1.3.1"/>
    <x v="137"/>
    <m/>
    <m/>
    <m/>
    <m/>
    <m/>
    <m/>
    <m/>
    <m/>
    <s v="adiantamento de despesa"/>
    <s v="adiantamento de despesa"/>
    <n v="3"/>
    <n v="10000"/>
    <n v="30000"/>
    <n v="9118.5410334346507"/>
    <m/>
    <m/>
    <m/>
    <m/>
    <s v="adiantamento de despesa"/>
    <x v="2"/>
    <s v=" "/>
    <m/>
    <m/>
  </r>
  <r>
    <s v="AM"/>
    <x v="1"/>
    <x v="0"/>
    <x v="4"/>
    <s v="5.1.1.3.2"/>
    <x v="102"/>
    <m/>
    <m/>
    <m/>
    <m/>
    <m/>
    <m/>
    <m/>
    <m/>
    <s v="aquisição de equipamento"/>
    <s v="pessoa juridica"/>
    <n v="1"/>
    <n v="4500"/>
    <n v="4500"/>
    <n v="1367.7811550151976"/>
    <m/>
    <m/>
    <m/>
    <m/>
    <s v="GO"/>
    <x v="3"/>
    <s v=" "/>
    <m/>
    <m/>
  </r>
  <r>
    <s v="AM"/>
    <x v="1"/>
    <x v="0"/>
    <x v="4"/>
    <s v="5.1.1.3.3"/>
    <x v="140"/>
    <m/>
    <m/>
    <m/>
    <m/>
    <m/>
    <m/>
    <m/>
    <m/>
    <s v="aquisição de equipamento"/>
    <s v="pessoa juridica"/>
    <n v="1"/>
    <n v="2500"/>
    <n v="2500"/>
    <n v="759.87841945288756"/>
    <m/>
    <m/>
    <m/>
    <m/>
    <s v="GO"/>
    <x v="3"/>
    <s v=" "/>
    <m/>
    <m/>
  </r>
  <r>
    <s v="AM"/>
    <x v="1"/>
    <x v="0"/>
    <x v="3"/>
    <s v="5.1.1.4"/>
    <x v="141"/>
    <m/>
    <m/>
    <m/>
    <m/>
    <m/>
    <m/>
    <m/>
    <m/>
    <m/>
    <m/>
    <m/>
    <m/>
    <n v="43110"/>
    <m/>
    <m/>
    <m/>
    <m/>
    <m/>
    <m/>
    <x v="0"/>
    <m/>
    <m/>
    <m/>
  </r>
  <r>
    <s v="AM"/>
    <x v="1"/>
    <x v="0"/>
    <x v="4"/>
    <s v="5.1.1.4.1"/>
    <x v="137"/>
    <m/>
    <m/>
    <m/>
    <m/>
    <m/>
    <m/>
    <m/>
    <m/>
    <s v="adiantamento de despesa"/>
    <s v="adiantamento de despesa"/>
    <n v="3"/>
    <n v="10000"/>
    <n v="30000"/>
    <n v="9118.5410334346507"/>
    <m/>
    <m/>
    <m/>
    <m/>
    <s v="adiantamento de despesa"/>
    <x v="2"/>
    <s v=" "/>
    <m/>
    <m/>
  </r>
  <r>
    <s v="AM"/>
    <x v="1"/>
    <x v="0"/>
    <x v="4"/>
    <s v="5.1.1.4.2"/>
    <x v="68"/>
    <m/>
    <m/>
    <m/>
    <m/>
    <m/>
    <m/>
    <m/>
    <m/>
    <s v="passagem aerea"/>
    <s v="passagem aerea"/>
    <n v="4"/>
    <n v="1200"/>
    <n v="4800"/>
    <n v="1458.966565349544"/>
    <m/>
    <m/>
    <m/>
    <m/>
    <s v="passagem aerea"/>
    <x v="2"/>
    <s v=" "/>
    <m/>
    <m/>
  </r>
  <r>
    <s v="AM"/>
    <x v="1"/>
    <x v="0"/>
    <x v="4"/>
    <s v="5.1.1.4.3"/>
    <x v="136"/>
    <m/>
    <m/>
    <m/>
    <m/>
    <m/>
    <m/>
    <m/>
    <m/>
    <s v="passagem terrestre e fluvial"/>
    <s v="adiantamento de despesa"/>
    <n v="2"/>
    <n v="600"/>
    <n v="1200"/>
    <n v="364.741641337386"/>
    <m/>
    <m/>
    <m/>
    <m/>
    <s v="adiantamento de despesa"/>
    <x v="2"/>
    <s v=" "/>
    <m/>
    <m/>
  </r>
  <r>
    <s v="AM"/>
    <x v="1"/>
    <x v="0"/>
    <x v="4"/>
    <s v="5.1.1.4.4"/>
    <x v="8"/>
    <m/>
    <m/>
    <m/>
    <m/>
    <m/>
    <m/>
    <m/>
    <m/>
    <s v="adiantamento de despesa"/>
    <s v="adiantamento de despesa"/>
    <n v="3"/>
    <n v="600"/>
    <n v="1800"/>
    <n v="547.112462006079"/>
    <m/>
    <m/>
    <m/>
    <m/>
    <s v="adiantamento de despesa"/>
    <x v="2"/>
    <s v=" "/>
    <m/>
    <m/>
  </r>
  <r>
    <s v="AM"/>
    <x v="1"/>
    <x v="0"/>
    <x v="4"/>
    <s v="5.1.1.4.5"/>
    <x v="7"/>
    <m/>
    <m/>
    <m/>
    <m/>
    <m/>
    <m/>
    <m/>
    <m/>
    <s v="diaria"/>
    <s v="diaria"/>
    <n v="30"/>
    <n v="177"/>
    <n v="5310"/>
    <n v="1613.9817629179331"/>
    <m/>
    <m/>
    <m/>
    <m/>
    <s v="diaria"/>
    <x v="2"/>
    <s v=" "/>
    <m/>
    <m/>
  </r>
  <r>
    <s v="AM"/>
    <x v="1"/>
    <x v="0"/>
    <x v="2"/>
    <s v="5.1.2"/>
    <x v="142"/>
    <m/>
    <m/>
    <m/>
    <m/>
    <m/>
    <m/>
    <m/>
    <m/>
    <m/>
    <m/>
    <m/>
    <m/>
    <n v="43110"/>
    <m/>
    <m/>
    <m/>
    <m/>
    <m/>
    <m/>
    <x v="0"/>
    <m/>
    <m/>
    <m/>
  </r>
  <r>
    <s v="AM"/>
    <x v="1"/>
    <x v="0"/>
    <x v="3"/>
    <s v="5.1.2.1"/>
    <x v="143"/>
    <m/>
    <m/>
    <m/>
    <m/>
    <m/>
    <m/>
    <m/>
    <m/>
    <m/>
    <m/>
    <m/>
    <m/>
    <n v="43110"/>
    <m/>
    <m/>
    <m/>
    <m/>
    <m/>
    <m/>
    <x v="0"/>
    <m/>
    <m/>
    <m/>
  </r>
  <r>
    <s v="AM"/>
    <x v="1"/>
    <x v="0"/>
    <x v="4"/>
    <s v="5.1.2.1.1"/>
    <x v="137"/>
    <m/>
    <m/>
    <m/>
    <m/>
    <m/>
    <m/>
    <m/>
    <m/>
    <s v="adiantamento de despesa"/>
    <s v="adiantamento de despesa"/>
    <n v="3"/>
    <n v="10000"/>
    <n v="30000"/>
    <n v="9118.5410334346507"/>
    <m/>
    <m/>
    <m/>
    <m/>
    <s v="adiantamento de despesa"/>
    <x v="2"/>
    <s v=" "/>
    <m/>
    <m/>
  </r>
  <r>
    <s v="AM"/>
    <x v="1"/>
    <x v="0"/>
    <x v="4"/>
    <s v="5.1.2.1.2"/>
    <x v="68"/>
    <m/>
    <m/>
    <m/>
    <m/>
    <m/>
    <m/>
    <m/>
    <m/>
    <s v="passagem aerea"/>
    <s v="passagem aerea"/>
    <n v="4"/>
    <n v="1200"/>
    <n v="4800"/>
    <n v="1458.966565349544"/>
    <m/>
    <m/>
    <m/>
    <m/>
    <s v="passagem aerea"/>
    <x v="2"/>
    <s v=" "/>
    <m/>
    <m/>
  </r>
  <r>
    <s v="AM"/>
    <x v="1"/>
    <x v="0"/>
    <x v="4"/>
    <s v="5.1.2.1.3"/>
    <x v="136"/>
    <m/>
    <m/>
    <m/>
    <m/>
    <m/>
    <m/>
    <m/>
    <m/>
    <s v="passagem terrestre e fluvial"/>
    <s v="adiantamento de despesa"/>
    <n v="2"/>
    <n v="600"/>
    <n v="1200"/>
    <n v="364.741641337386"/>
    <m/>
    <m/>
    <m/>
    <m/>
    <s v="adiantamento de despesa"/>
    <x v="2"/>
    <s v=" "/>
    <m/>
    <m/>
  </r>
  <r>
    <s v="AM"/>
    <x v="1"/>
    <x v="0"/>
    <x v="4"/>
    <s v="5.1.2.1.4"/>
    <x v="8"/>
    <m/>
    <m/>
    <m/>
    <m/>
    <m/>
    <m/>
    <m/>
    <m/>
    <s v="adiantamento de despesa"/>
    <s v="adiantamento de despesa"/>
    <n v="3"/>
    <n v="600"/>
    <n v="1800"/>
    <n v="547.112462006079"/>
    <m/>
    <m/>
    <m/>
    <m/>
    <s v="adiantamento de despesa"/>
    <x v="2"/>
    <s v=" "/>
    <m/>
    <m/>
  </r>
  <r>
    <s v="AM"/>
    <x v="1"/>
    <x v="0"/>
    <x v="4"/>
    <s v="5.1.2.1.5"/>
    <x v="7"/>
    <m/>
    <m/>
    <m/>
    <m/>
    <m/>
    <m/>
    <m/>
    <m/>
    <s v="diaria"/>
    <s v="diaria"/>
    <n v="30"/>
    <n v="177"/>
    <n v="5310"/>
    <n v="1613.9817629179331"/>
    <m/>
    <m/>
    <m/>
    <m/>
    <s v="diaria"/>
    <x v="2"/>
    <s v=" "/>
    <m/>
    <m/>
  </r>
  <r>
    <s v="AM"/>
    <x v="1"/>
    <x v="0"/>
    <x v="2"/>
    <s v="5.1.3"/>
    <x v="144"/>
    <m/>
    <m/>
    <m/>
    <m/>
    <m/>
    <m/>
    <m/>
    <m/>
    <m/>
    <m/>
    <m/>
    <m/>
    <n v="10000"/>
    <m/>
    <m/>
    <m/>
    <m/>
    <m/>
    <m/>
    <x v="0"/>
    <m/>
    <m/>
    <m/>
  </r>
  <r>
    <s v="AM"/>
    <x v="1"/>
    <x v="0"/>
    <x v="3"/>
    <s v="5.1.3.1"/>
    <x v="145"/>
    <m/>
    <m/>
    <m/>
    <m/>
    <m/>
    <m/>
    <m/>
    <m/>
    <m/>
    <m/>
    <m/>
    <m/>
    <n v="10000"/>
    <m/>
    <m/>
    <m/>
    <m/>
    <m/>
    <m/>
    <x v="0"/>
    <m/>
    <m/>
    <m/>
  </r>
  <r>
    <s v="AM"/>
    <x v="1"/>
    <x v="0"/>
    <x v="4"/>
    <s v="5.1.3.1.1"/>
    <x v="146"/>
    <m/>
    <m/>
    <m/>
    <m/>
    <m/>
    <m/>
    <m/>
    <m/>
    <s v="serviço tecnico"/>
    <s v="pessoa juridica"/>
    <n v="1"/>
    <n v="10000"/>
    <n v="10000"/>
    <n v="3039.5136778115502"/>
    <m/>
    <m/>
    <m/>
    <m/>
    <s v="NCS"/>
    <x v="3"/>
    <s v=" "/>
    <m/>
    <m/>
  </r>
  <r>
    <s v="AM"/>
    <x v="1"/>
    <x v="2"/>
    <x v="0"/>
    <n v="8"/>
    <x v="147"/>
    <m/>
    <m/>
    <m/>
    <m/>
    <m/>
    <m/>
    <m/>
    <m/>
    <m/>
    <m/>
    <m/>
    <m/>
    <n v="525000"/>
    <m/>
    <m/>
    <m/>
    <m/>
    <m/>
    <m/>
    <x v="0"/>
    <m/>
    <m/>
    <m/>
  </r>
  <r>
    <s v="AM"/>
    <x v="1"/>
    <x v="2"/>
    <x v="1"/>
    <s v="8.3"/>
    <x v="148"/>
    <s v="Inventário florestal amostral da área de 120,593,97 ha, realizado na Floresta de Maues"/>
    <n v="120593.97"/>
    <s v="hectare"/>
    <m/>
    <m/>
    <m/>
    <m/>
    <m/>
    <m/>
    <m/>
    <m/>
    <m/>
    <n v="525000"/>
    <m/>
    <m/>
    <m/>
    <m/>
    <m/>
    <m/>
    <x v="0"/>
    <m/>
    <m/>
    <m/>
  </r>
  <r>
    <s v="AM"/>
    <x v="1"/>
    <x v="2"/>
    <x v="2"/>
    <s v="8.3.1"/>
    <x v="149"/>
    <m/>
    <m/>
    <m/>
    <s v="Inventário florestal elaborado visando a implementação da concessão da Floresta Estadual de Maués"/>
    <n v="1"/>
    <s v="inventario florestal"/>
    <m/>
    <s v="Floresta de Maués"/>
    <m/>
    <m/>
    <m/>
    <m/>
    <n v="350000"/>
    <m/>
    <d v="2018-11-15T00:00:00"/>
    <n v="2018"/>
    <d v="2018-04-15T00:00:00"/>
    <n v="2019"/>
    <m/>
    <x v="0"/>
    <m/>
    <m/>
    <s v="PRIORIDADE"/>
  </r>
  <r>
    <s v="AM"/>
    <x v="1"/>
    <x v="2"/>
    <x v="3"/>
    <s v="8.3.1.1"/>
    <x v="150"/>
    <m/>
    <m/>
    <m/>
    <m/>
    <m/>
    <m/>
    <m/>
    <m/>
    <m/>
    <m/>
    <m/>
    <m/>
    <n v="350000"/>
    <m/>
    <m/>
    <m/>
    <m/>
    <m/>
    <m/>
    <x v="0"/>
    <m/>
    <m/>
    <m/>
  </r>
  <r>
    <s v="AM"/>
    <x v="1"/>
    <x v="2"/>
    <x v="4"/>
    <s v="8.3.1.1.1"/>
    <x v="151"/>
    <m/>
    <m/>
    <m/>
    <m/>
    <m/>
    <m/>
    <m/>
    <m/>
    <s v="contrataçao de consultoria"/>
    <s v="pessoa juridica"/>
    <n v="1"/>
    <n v="350000"/>
    <n v="350000"/>
    <n v="106382.97872340426"/>
    <d v="2018-12-10T00:00:00"/>
    <s v="2018"/>
    <d v="2018-05-15T00:00:00"/>
    <n v="2019"/>
    <s v="CS"/>
    <x v="4"/>
    <s v=" "/>
    <m/>
    <m/>
  </r>
  <r>
    <s v="AM"/>
    <x v="1"/>
    <x v="2"/>
    <x v="2"/>
    <s v="8.4.2"/>
    <x v="152"/>
    <m/>
    <m/>
    <m/>
    <s v="1 estudo de caracterização do meio físico e avaliação dos impactos antrópicos da área destinada a concessão florestal realizada"/>
    <n v="1"/>
    <s v="Diagnostico"/>
    <m/>
    <s v="Floresta Estadual de Maués"/>
    <m/>
    <m/>
    <m/>
    <m/>
    <n v="75000"/>
    <m/>
    <d v="2018-12-01T00:00:00"/>
    <n v="2018"/>
    <d v="2018-05-01T00:00:00"/>
    <n v="2019"/>
    <m/>
    <x v="0"/>
    <m/>
    <m/>
    <s v="PRIORIDADE"/>
  </r>
  <r>
    <s v="AM"/>
    <x v="1"/>
    <x v="2"/>
    <x v="3"/>
    <s v="8.4.2.1"/>
    <x v="153"/>
    <m/>
    <m/>
    <m/>
    <m/>
    <m/>
    <m/>
    <m/>
    <m/>
    <m/>
    <m/>
    <m/>
    <m/>
    <n v="75000"/>
    <m/>
    <m/>
    <m/>
    <m/>
    <m/>
    <m/>
    <x v="0"/>
    <m/>
    <m/>
    <m/>
  </r>
  <r>
    <s v="AM"/>
    <x v="1"/>
    <x v="2"/>
    <x v="4"/>
    <s v="8.4.2.1.1"/>
    <x v="154"/>
    <m/>
    <m/>
    <m/>
    <m/>
    <m/>
    <m/>
    <m/>
    <m/>
    <s v="contrataçao de consultoria"/>
    <s v="pessoa juridica"/>
    <n v="1"/>
    <n v="75000"/>
    <n v="75000"/>
    <n v="22796.352583586628"/>
    <m/>
    <m/>
    <m/>
    <m/>
    <s v="CS"/>
    <x v="5"/>
    <s v=" "/>
    <m/>
    <m/>
  </r>
  <r>
    <s v="AM"/>
    <x v="1"/>
    <x v="2"/>
    <x v="2"/>
    <s v="8.4.3"/>
    <x v="155"/>
    <m/>
    <m/>
    <m/>
    <s v="Diagnóstico de infraestrutura e logística e precificação da madeira em pé realizados"/>
    <n v="1"/>
    <s v="diasgnóstico"/>
    <m/>
    <s v="Floresta Estadual de Maués"/>
    <m/>
    <m/>
    <m/>
    <m/>
    <n v="100000"/>
    <m/>
    <d v="2018-12-15T00:00:00"/>
    <n v="2018"/>
    <d v="2018-05-15T00:00:00"/>
    <n v="2019"/>
    <m/>
    <x v="0"/>
    <m/>
    <m/>
    <s v="PRIORIDADE"/>
  </r>
  <r>
    <s v="AM"/>
    <x v="1"/>
    <x v="2"/>
    <x v="3"/>
    <s v="8.4.3.1"/>
    <x v="156"/>
    <m/>
    <m/>
    <m/>
    <m/>
    <m/>
    <m/>
    <m/>
    <m/>
    <m/>
    <m/>
    <m/>
    <m/>
    <n v="100000"/>
    <m/>
    <m/>
    <m/>
    <m/>
    <m/>
    <m/>
    <x v="0"/>
    <m/>
    <m/>
    <m/>
  </r>
  <r>
    <s v="AM"/>
    <x v="1"/>
    <x v="2"/>
    <x v="4"/>
    <s v="8.4.3.1.1"/>
    <x v="157"/>
    <m/>
    <m/>
    <m/>
    <m/>
    <m/>
    <m/>
    <m/>
    <m/>
    <s v="contrataçao de consultoria"/>
    <s v="pessoa juridica"/>
    <n v="1"/>
    <n v="100000"/>
    <n v="100000"/>
    <n v="30395.136778115502"/>
    <m/>
    <m/>
    <m/>
    <m/>
    <s v="CS"/>
    <x v="4"/>
    <s v=" "/>
    <m/>
    <m/>
  </r>
  <r>
    <s v="AM"/>
    <x v="1"/>
    <x v="2"/>
    <x v="0"/>
    <n v="9"/>
    <x v="158"/>
    <m/>
    <m/>
    <m/>
    <m/>
    <m/>
    <m/>
    <m/>
    <m/>
    <m/>
    <m/>
    <m/>
    <m/>
    <n v="1400000"/>
    <m/>
    <m/>
    <m/>
    <m/>
    <m/>
    <m/>
    <x v="0"/>
    <m/>
    <m/>
    <m/>
  </r>
  <r>
    <s v="AM"/>
    <x v="1"/>
    <x v="2"/>
    <x v="1"/>
    <s v="9.4"/>
    <x v="159"/>
    <s v="Ter 13.000 CAR analisados até 2.021 na região de abrangência do projeto"/>
    <m/>
    <m/>
    <m/>
    <m/>
    <m/>
    <m/>
    <m/>
    <m/>
    <m/>
    <m/>
    <m/>
    <n v="1400000"/>
    <m/>
    <m/>
    <m/>
    <m/>
    <m/>
    <m/>
    <x v="0"/>
    <m/>
    <m/>
    <m/>
  </r>
  <r>
    <s v="AM"/>
    <x v="1"/>
    <x v="2"/>
    <x v="2"/>
    <s v="9.4.1"/>
    <x v="160"/>
    <s v="Ter 13.000 CAR analisados até 2.021 na região de abrangência do projeto"/>
    <m/>
    <m/>
    <s v="Promover a análise de 13.000 CAR  em áreas prioritárias"/>
    <n v="13000"/>
    <s v="CAR analisado"/>
    <m/>
    <s v="Área prioritária: 7 municípios da região Sul (Apuí, Novo Aripuanã, Boca do Acre, Lábrea, Humaitá, Manicoré, Canutama), sul do município de Maués e a região de influência da BR-319"/>
    <m/>
    <m/>
    <m/>
    <m/>
    <n v="1400000"/>
    <m/>
    <d v="2018-11-01T00:00:00"/>
    <n v="2018"/>
    <d v="2020-11-01T00:00:00"/>
    <n v="2020"/>
    <m/>
    <x v="0"/>
    <m/>
    <s v="PRIORIDADE"/>
    <m/>
  </r>
  <r>
    <s v="AM"/>
    <x v="1"/>
    <x v="2"/>
    <x v="3"/>
    <s v="9.4.1.1"/>
    <x v="161"/>
    <m/>
    <m/>
    <m/>
    <m/>
    <m/>
    <m/>
    <m/>
    <m/>
    <m/>
    <m/>
    <m/>
    <m/>
    <n v="1400000"/>
    <m/>
    <m/>
    <m/>
    <m/>
    <m/>
    <m/>
    <x v="0"/>
    <m/>
    <m/>
    <m/>
  </r>
  <r>
    <s v="AM"/>
    <x v="1"/>
    <x v="2"/>
    <x v="4"/>
    <s v="9.4.1.1.1"/>
    <x v="162"/>
    <m/>
    <m/>
    <m/>
    <m/>
    <m/>
    <m/>
    <m/>
    <m/>
    <s v="contrataçao de consultoria"/>
    <s v="pessoa juridica"/>
    <n v="1"/>
    <n v="1400000"/>
    <n v="1400000"/>
    <n v="425531.91489361704"/>
    <m/>
    <m/>
    <m/>
    <m/>
    <s v="CS"/>
    <x v="6"/>
    <s v="autorizacao previa"/>
    <m/>
    <m/>
  </r>
  <r>
    <s v="RO"/>
    <x v="2"/>
    <x v="0"/>
    <x v="0"/>
    <n v="1"/>
    <x v="111"/>
    <m/>
    <m/>
    <m/>
    <m/>
    <m/>
    <m/>
    <m/>
    <m/>
    <m/>
    <m/>
    <m/>
    <m/>
    <n v="545268"/>
    <m/>
    <m/>
    <m/>
    <m/>
    <m/>
    <m/>
    <x v="0"/>
    <m/>
    <m/>
    <m/>
  </r>
  <r>
    <s v="RO"/>
    <x v="2"/>
    <x v="0"/>
    <x v="1"/>
    <s v="1.2"/>
    <x v="115"/>
    <s v="capacitar extrativistas_x000a__x000a_Produzir mudas"/>
    <s v="80                                                   100000"/>
    <s v="extrativistas                                            mudas"/>
    <m/>
    <m/>
    <m/>
    <m/>
    <m/>
    <m/>
    <m/>
    <m/>
    <m/>
    <n v="312248"/>
    <m/>
    <m/>
    <m/>
    <m/>
    <m/>
    <m/>
    <x v="0"/>
    <m/>
    <m/>
    <m/>
  </r>
  <r>
    <s v="RO"/>
    <x v="2"/>
    <x v="0"/>
    <x v="2"/>
    <s v="1.2.1"/>
    <x v="163"/>
    <m/>
    <m/>
    <m/>
    <s v="mudas produzidas"/>
    <n v="100000"/>
    <s v="muda"/>
    <m/>
    <s v=" RESEX  Rio Preto Jacundá "/>
    <m/>
    <m/>
    <m/>
    <m/>
    <n v="212248"/>
    <m/>
    <m/>
    <m/>
    <m/>
    <m/>
    <m/>
    <x v="0"/>
    <m/>
    <m/>
    <m/>
  </r>
  <r>
    <s v="RO"/>
    <x v="2"/>
    <x v="0"/>
    <x v="3"/>
    <s v="1.2.1.1"/>
    <x v="164"/>
    <m/>
    <m/>
    <m/>
    <m/>
    <m/>
    <m/>
    <m/>
    <m/>
    <m/>
    <m/>
    <m/>
    <m/>
    <n v="170000"/>
    <m/>
    <m/>
    <m/>
    <m/>
    <m/>
    <m/>
    <x v="0"/>
    <m/>
    <m/>
    <m/>
  </r>
  <r>
    <s v="RO"/>
    <x v="2"/>
    <x v="0"/>
    <x v="4"/>
    <s v="1.2.1.1.1"/>
    <x v="165"/>
    <m/>
    <m/>
    <m/>
    <m/>
    <m/>
    <m/>
    <m/>
    <m/>
    <s v="serviço tecnico"/>
    <s v="pessoa juridica"/>
    <n v="1"/>
    <n v="70000"/>
    <n v="70000"/>
    <n v="21276.59574468085"/>
    <d v="2018-10-01T00:00:00"/>
    <s v="2018"/>
    <d v="2018-12-31T00:00:00"/>
    <n v="2018"/>
    <s v="CW"/>
    <x v="1"/>
    <s v=" "/>
    <s v="data de início postergada em função da liberação do recurso X tempo de 120 para contratação"/>
    <m/>
  </r>
  <r>
    <s v="RO"/>
    <x v="2"/>
    <x v="0"/>
    <x v="4"/>
    <s v="1.2.1.1.2"/>
    <x v="166"/>
    <m/>
    <m/>
    <m/>
    <m/>
    <m/>
    <m/>
    <m/>
    <m/>
    <s v="contrataçao de consultoria"/>
    <s v="pessoa juridica"/>
    <n v="1"/>
    <n v="100000"/>
    <n v="100000"/>
    <n v="30395.136778115502"/>
    <d v="2018-11-01T00:00:00"/>
    <s v="2018"/>
    <d v="2019-01-31T00:00:00"/>
    <n v="2019"/>
    <s v="NCS"/>
    <x v="1"/>
    <s v=" "/>
    <m/>
    <m/>
  </r>
  <r>
    <s v="RO"/>
    <x v="2"/>
    <x v="0"/>
    <x v="3"/>
    <s v="1.2.1.2"/>
    <x v="167"/>
    <m/>
    <m/>
    <m/>
    <m/>
    <m/>
    <m/>
    <m/>
    <m/>
    <m/>
    <m/>
    <m/>
    <m/>
    <n v="42248"/>
    <m/>
    <m/>
    <m/>
    <m/>
    <m/>
    <m/>
    <x v="0"/>
    <m/>
    <m/>
    <m/>
  </r>
  <r>
    <s v="RO"/>
    <x v="2"/>
    <x v="0"/>
    <x v="4"/>
    <s v="1.2.1.2.1"/>
    <x v="7"/>
    <m/>
    <m/>
    <m/>
    <m/>
    <m/>
    <m/>
    <m/>
    <m/>
    <s v="diaria"/>
    <s v="diaria"/>
    <n v="224"/>
    <n v="177"/>
    <n v="39648"/>
    <n v="12051.063829787234"/>
    <d v="2018-10-01T00:00:00"/>
    <s v="2018"/>
    <d v="2019-07-30T00:00:00"/>
    <n v="2019"/>
    <s v="diaria"/>
    <x v="2"/>
    <s v=" "/>
    <m/>
    <s v="R$ 39.648,00 proveniente da atavidade 1.7.1 tarefa 3 (1.620.000,00)"/>
  </r>
  <r>
    <s v="RO"/>
    <x v="2"/>
    <x v="0"/>
    <x v="4"/>
    <s v="1.2.1.2.2"/>
    <x v="9"/>
    <m/>
    <m/>
    <m/>
    <m/>
    <m/>
    <m/>
    <m/>
    <m/>
    <s v="adiantamento de despesa"/>
    <s v="pessoa juridica"/>
    <n v="650"/>
    <n v="4"/>
    <n v="2600"/>
    <n v="790.273556231003"/>
    <d v="2018-10-01T00:00:00"/>
    <s v="2018"/>
    <d v="2019-07-30T00:00:00"/>
    <n v="2019"/>
    <s v="adiantamento de despesa"/>
    <x v="2"/>
    <s v=" "/>
    <m/>
    <s v="R$ 2.600,00 proveniente da atavidade 1.7.1 tarefa 3 (1.620.000,00)"/>
  </r>
  <r>
    <s v="RO"/>
    <x v="2"/>
    <x v="0"/>
    <x v="2"/>
    <s v="1.2.2"/>
    <x v="168"/>
    <m/>
    <m/>
    <m/>
    <s v="extrativistas capacitados"/>
    <n v="80"/>
    <s v="extrativista"/>
    <m/>
    <s v=" RESEX  Rio Preto Jacundá "/>
    <m/>
    <m/>
    <m/>
    <m/>
    <n v="100000"/>
    <m/>
    <m/>
    <m/>
    <m/>
    <m/>
    <m/>
    <x v="0"/>
    <m/>
    <m/>
    <m/>
  </r>
  <r>
    <s v="RO"/>
    <x v="2"/>
    <x v="0"/>
    <x v="3"/>
    <s v="1.2.2.1"/>
    <x v="169"/>
    <m/>
    <m/>
    <m/>
    <m/>
    <m/>
    <m/>
    <m/>
    <m/>
    <m/>
    <m/>
    <m/>
    <m/>
    <n v="100000"/>
    <m/>
    <m/>
    <m/>
    <m/>
    <m/>
    <m/>
    <x v="0"/>
    <m/>
    <m/>
    <m/>
  </r>
  <r>
    <s v="RO"/>
    <x v="2"/>
    <x v="0"/>
    <x v="4"/>
    <s v="1.2.2.1.1"/>
    <x v="170"/>
    <m/>
    <m/>
    <m/>
    <m/>
    <m/>
    <m/>
    <m/>
    <m/>
    <s v="contrataçao de consultoria"/>
    <s v="pessoa juridica"/>
    <n v="1"/>
    <n v="100000"/>
    <n v="100000"/>
    <n v="30395.136778115502"/>
    <d v="2018-10-01T00:00:00"/>
    <s v="2018"/>
    <d v="2018-10-30T00:00:00"/>
    <n v="2018"/>
    <s v="CS"/>
    <x v="4"/>
    <s v=" "/>
    <s v="datas postergadas em função da liberação do recurso X tempo de 120 para contratação"/>
    <s v="R$ 100.000,00 da atividade 1.2.1 tarefa 1.2.1.2 (250.000,00)"/>
  </r>
  <r>
    <s v="RO"/>
    <x v="2"/>
    <x v="0"/>
    <x v="1"/>
    <s v="1.7"/>
    <x v="171"/>
    <s v="área recuperada nas RESEX do Muncipio de Machadinho d'oeste e na RESEX Rio Preto Jacundá"/>
    <n v="2800"/>
    <s v="hectare"/>
    <m/>
    <m/>
    <m/>
    <m/>
    <m/>
    <m/>
    <m/>
    <m/>
    <m/>
    <n v="233020"/>
    <m/>
    <m/>
    <m/>
    <m/>
    <m/>
    <m/>
    <x v="0"/>
    <m/>
    <m/>
    <m/>
  </r>
  <r>
    <s v="RO"/>
    <x v="2"/>
    <x v="0"/>
    <x v="2"/>
    <s v="1.7.1"/>
    <x v="172"/>
    <m/>
    <m/>
    <m/>
    <s v="hectares com recuperação por meio da regeneração natural na RESEX Rio Preto Jacundá"/>
    <n v="2100"/>
    <s v="hectare"/>
    <m/>
    <s v="RESEX Rio Preto Jacundá"/>
    <m/>
    <m/>
    <m/>
    <m/>
    <n v="139812"/>
    <m/>
    <m/>
    <m/>
    <m/>
    <m/>
    <m/>
    <x v="0"/>
    <m/>
    <m/>
    <m/>
  </r>
  <r>
    <s v="RO"/>
    <x v="2"/>
    <x v="0"/>
    <x v="3"/>
    <s v="1.7.1.1"/>
    <x v="173"/>
    <m/>
    <m/>
    <m/>
    <m/>
    <m/>
    <m/>
    <m/>
    <m/>
    <m/>
    <m/>
    <m/>
    <m/>
    <n v="139812"/>
    <m/>
    <m/>
    <m/>
    <m/>
    <m/>
    <m/>
    <x v="0"/>
    <m/>
    <m/>
    <m/>
  </r>
  <r>
    <s v="RO"/>
    <x v="2"/>
    <x v="0"/>
    <x v="4"/>
    <s v="1.7.1.1.1"/>
    <x v="9"/>
    <m/>
    <m/>
    <m/>
    <m/>
    <m/>
    <m/>
    <m/>
    <m/>
    <s v="adiantamento de despesa"/>
    <s v="pessoa juridica"/>
    <n v="1500"/>
    <n v="4"/>
    <n v="6000"/>
    <n v="1823.70820668693"/>
    <d v="2019-01-01T00:00:00"/>
    <s v="2019"/>
    <d v="2019-12-31T00:00:00"/>
    <n v="2019"/>
    <s v="adiantamento de despesa"/>
    <x v="2"/>
    <s v=" "/>
    <m/>
    <m/>
  </r>
  <r>
    <s v="RO"/>
    <x v="2"/>
    <x v="0"/>
    <x v="4"/>
    <s v="1.7.1.1.2"/>
    <x v="7"/>
    <m/>
    <m/>
    <m/>
    <m/>
    <m/>
    <m/>
    <m/>
    <m/>
    <s v="diaria"/>
    <s v="diaria"/>
    <n v="756"/>
    <n v="177"/>
    <n v="133812"/>
    <n v="40672.340425531911"/>
    <d v="2019-01-01T00:00:00"/>
    <s v="2019"/>
    <d v="2019-12-31T00:00:00"/>
    <n v="2019"/>
    <s v="diaria"/>
    <x v="2"/>
    <s v=" "/>
    <m/>
    <m/>
  </r>
  <r>
    <s v="RO"/>
    <x v="2"/>
    <x v="0"/>
    <x v="2"/>
    <s v="1.7.2"/>
    <x v="174"/>
    <m/>
    <m/>
    <m/>
    <s v="hectares com recuperação por meio da regeneração natural nas RESEX de Machadinho D'oeste"/>
    <n v="400"/>
    <s v="hectare"/>
    <m/>
    <s v="RESEX de Machadinho"/>
    <m/>
    <m/>
    <m/>
    <m/>
    <n v="93208"/>
    <m/>
    <m/>
    <m/>
    <m/>
    <m/>
    <m/>
    <x v="0"/>
    <m/>
    <m/>
    <m/>
  </r>
  <r>
    <s v="RO"/>
    <x v="2"/>
    <x v="0"/>
    <x v="3"/>
    <s v="1.7.2.1"/>
    <x v="173"/>
    <m/>
    <m/>
    <m/>
    <m/>
    <m/>
    <m/>
    <m/>
    <m/>
    <m/>
    <m/>
    <m/>
    <m/>
    <n v="93208"/>
    <m/>
    <m/>
    <m/>
    <m/>
    <m/>
    <m/>
    <x v="0"/>
    <m/>
    <m/>
    <m/>
  </r>
  <r>
    <s v="RO"/>
    <x v="2"/>
    <x v="0"/>
    <x v="4"/>
    <s v="1.7.2.1.1"/>
    <x v="9"/>
    <m/>
    <m/>
    <m/>
    <m/>
    <m/>
    <m/>
    <m/>
    <m/>
    <s v="adiantamento de despesa"/>
    <s v="pessoa juridica"/>
    <n v="1000"/>
    <n v="4"/>
    <n v="4000"/>
    <n v="1215.80547112462"/>
    <d v="2018-10-01T00:00:00"/>
    <s v="2018"/>
    <d v="2019-12-31T00:00:00"/>
    <n v="2019"/>
    <s v="adiantamento de despesa"/>
    <x v="2"/>
    <s v=" "/>
    <m/>
    <m/>
  </r>
  <r>
    <s v="RO"/>
    <x v="2"/>
    <x v="0"/>
    <x v="4"/>
    <s v="1.7.2.1.2"/>
    <x v="7"/>
    <m/>
    <m/>
    <m/>
    <m/>
    <m/>
    <m/>
    <m/>
    <m/>
    <s v="diaria"/>
    <s v="diaria"/>
    <n v="504"/>
    <n v="177"/>
    <n v="89208"/>
    <n v="27114.893617021276"/>
    <d v="2018-10-01T00:00:00"/>
    <s v="2018"/>
    <d v="2019-12-31T00:00:00"/>
    <n v="2019"/>
    <s v="diaria"/>
    <x v="2"/>
    <s v=" "/>
    <m/>
    <m/>
  </r>
  <r>
    <s v="RO"/>
    <x v="2"/>
    <x v="2"/>
    <x v="0"/>
    <n v="2"/>
    <x v="175"/>
    <m/>
    <m/>
    <m/>
    <m/>
    <m/>
    <m/>
    <m/>
    <m/>
    <m/>
    <m/>
    <m/>
    <m/>
    <n v="774545"/>
    <m/>
    <m/>
    <m/>
    <m/>
    <m/>
    <m/>
    <x v="0"/>
    <m/>
    <m/>
    <m/>
  </r>
  <r>
    <s v="RO"/>
    <x v="2"/>
    <x v="2"/>
    <x v="1"/>
    <s v="2.1"/>
    <x v="176"/>
    <s v=" Capacitar extrativistas para manejo das cadeias"/>
    <n v="80"/>
    <s v="extrativista"/>
    <m/>
    <m/>
    <m/>
    <m/>
    <m/>
    <m/>
    <m/>
    <m/>
    <m/>
    <n v="100000"/>
    <m/>
    <d v="2018-10-01T00:00:00"/>
    <n v="2018"/>
    <d v="2019-06-30T00:00:00"/>
    <n v="2019"/>
    <m/>
    <x v="0"/>
    <m/>
    <m/>
    <m/>
  </r>
  <r>
    <s v="RO"/>
    <x v="2"/>
    <x v="2"/>
    <x v="2"/>
    <s v="2.1.1"/>
    <x v="177"/>
    <m/>
    <m/>
    <m/>
    <s v="Comunitários extrativistas capacitados"/>
    <n v="80"/>
    <s v="extrativista"/>
    <m/>
    <m/>
    <m/>
    <m/>
    <m/>
    <m/>
    <n v="100000"/>
    <m/>
    <m/>
    <m/>
    <m/>
    <m/>
    <m/>
    <x v="0"/>
    <m/>
    <m/>
    <m/>
  </r>
  <r>
    <s v="RO"/>
    <x v="2"/>
    <x v="2"/>
    <x v="3"/>
    <s v="2.1.1.1"/>
    <x v="178"/>
    <m/>
    <m/>
    <m/>
    <m/>
    <m/>
    <m/>
    <m/>
    <m/>
    <m/>
    <m/>
    <m/>
    <m/>
    <n v="100000"/>
    <m/>
    <m/>
    <m/>
    <m/>
    <m/>
    <m/>
    <x v="0"/>
    <m/>
    <m/>
    <m/>
  </r>
  <r>
    <s v="RO"/>
    <x v="2"/>
    <x v="2"/>
    <x v="4"/>
    <s v="2.1.1.1.1"/>
    <x v="179"/>
    <m/>
    <m/>
    <m/>
    <m/>
    <m/>
    <m/>
    <m/>
    <s v="RESEX Rio Preto Jacundá"/>
    <s v="contrataçao de consultoria"/>
    <s v="pessoa juridica"/>
    <n v="1"/>
    <n v="100000"/>
    <n v="100000"/>
    <n v="30395.136778115502"/>
    <d v="2018-10-01T00:00:00"/>
    <s v="2018"/>
    <d v="2019-06-30T00:00:00"/>
    <n v="2019"/>
    <s v="CS"/>
    <x v="4"/>
    <s v=" "/>
    <s v="datas postergadas em função da liberação do recurso X tempo de 120 para contratação"/>
    <m/>
  </r>
  <r>
    <s v="RO"/>
    <x v="2"/>
    <x v="2"/>
    <x v="1"/>
    <s v="2.2"/>
    <x v="180"/>
    <s v="Inventário produtivo das cadeias concluído para 5 RESEX"/>
    <n v="5"/>
    <s v="inventários"/>
    <m/>
    <m/>
    <m/>
    <m/>
    <m/>
    <m/>
    <m/>
    <m/>
    <m/>
    <n v="200000"/>
    <m/>
    <m/>
    <m/>
    <m/>
    <m/>
    <m/>
    <x v="0"/>
    <m/>
    <m/>
    <m/>
  </r>
  <r>
    <s v="RO"/>
    <x v="2"/>
    <x v="2"/>
    <x v="2"/>
    <s v="2.2.1"/>
    <x v="181"/>
    <m/>
    <m/>
    <m/>
    <s v="Inventário produtivo das cadeias concluído para 5 RESEX"/>
    <n v="5"/>
    <s v="inventario"/>
    <m/>
    <m/>
    <m/>
    <m/>
    <m/>
    <m/>
    <n v="200000"/>
    <m/>
    <m/>
    <m/>
    <m/>
    <m/>
    <m/>
    <x v="0"/>
    <m/>
    <m/>
    <m/>
  </r>
  <r>
    <s v="RO"/>
    <x v="2"/>
    <x v="2"/>
    <x v="3"/>
    <s v="2.2.1.1"/>
    <x v="181"/>
    <m/>
    <m/>
    <m/>
    <m/>
    <m/>
    <m/>
    <m/>
    <m/>
    <m/>
    <m/>
    <m/>
    <m/>
    <n v="200000"/>
    <m/>
    <m/>
    <m/>
    <m/>
    <m/>
    <m/>
    <x v="0"/>
    <m/>
    <m/>
    <m/>
  </r>
  <r>
    <s v="RO"/>
    <x v="2"/>
    <x v="2"/>
    <x v="4"/>
    <s v="2.2.1.1.1"/>
    <x v="182"/>
    <m/>
    <m/>
    <m/>
    <m/>
    <m/>
    <m/>
    <m/>
    <m/>
    <s v="contrataçao de consultoria"/>
    <s v="pessoa juridica"/>
    <n v="1"/>
    <n v="200000"/>
    <n v="200000"/>
    <n v="60790.273556231004"/>
    <d v="2018-10-01T00:00:00"/>
    <s v="2018"/>
    <d v="2019-06-30T00:00:00"/>
    <n v="2019"/>
    <s v="CS"/>
    <x v="4"/>
    <s v=" "/>
    <s v="datas postergadas em função da liberação do recurso X tempo de 120 para contratação"/>
    <m/>
  </r>
  <r>
    <s v="RO"/>
    <x v="2"/>
    <x v="2"/>
    <x v="1"/>
    <s v="2.3"/>
    <x v="122"/>
    <s v="Plano de Manejo produtivo elaborado para 5 RESEX"/>
    <n v="5"/>
    <s v="Plano de manejo produtivo"/>
    <m/>
    <m/>
    <m/>
    <m/>
    <m/>
    <m/>
    <m/>
    <m/>
    <m/>
    <n v="474545"/>
    <m/>
    <m/>
    <m/>
    <m/>
    <m/>
    <m/>
    <x v="0"/>
    <m/>
    <m/>
    <m/>
  </r>
  <r>
    <s v="RO"/>
    <x v="2"/>
    <x v="2"/>
    <x v="2"/>
    <s v="2.3.1"/>
    <x v="183"/>
    <m/>
    <m/>
    <m/>
    <s v="Estudo de viabilidade econômica das cadeias"/>
    <n v="1"/>
    <s v="estudo"/>
    <m/>
    <m/>
    <m/>
    <m/>
    <m/>
    <m/>
    <n v="150000"/>
    <m/>
    <m/>
    <m/>
    <m/>
    <m/>
    <m/>
    <x v="0"/>
    <m/>
    <m/>
    <m/>
  </r>
  <r>
    <s v="RO"/>
    <x v="2"/>
    <x v="2"/>
    <x v="3"/>
    <s v="2.3.1.1"/>
    <x v="184"/>
    <m/>
    <m/>
    <m/>
    <m/>
    <m/>
    <m/>
    <m/>
    <m/>
    <m/>
    <m/>
    <m/>
    <m/>
    <n v="150000"/>
    <m/>
    <m/>
    <m/>
    <m/>
    <m/>
    <m/>
    <x v="0"/>
    <m/>
    <m/>
    <m/>
  </r>
  <r>
    <s v="RO"/>
    <x v="2"/>
    <x v="2"/>
    <x v="4"/>
    <s v="2.3.1.1.1"/>
    <x v="185"/>
    <m/>
    <m/>
    <m/>
    <m/>
    <m/>
    <m/>
    <m/>
    <m/>
    <s v="contrataçao de consultoria"/>
    <s v="pessoa juridica"/>
    <n v="1"/>
    <n v="150000"/>
    <n v="150000"/>
    <n v="45592.705167173255"/>
    <d v="2018-10-01T00:00:00"/>
    <s v="2018"/>
    <d v="2019-12-31T00:00:00"/>
    <n v="2019"/>
    <s v="CS"/>
    <x v="4"/>
    <s v=" "/>
    <s v="datas postergadas em função da liberação do recurso X tempo de 120 para contratação"/>
    <m/>
  </r>
  <r>
    <s v="RO"/>
    <x v="2"/>
    <x v="2"/>
    <x v="2"/>
    <s v="2.3.2"/>
    <x v="186"/>
    <m/>
    <m/>
    <m/>
    <s v="Plano de manejo de exploração das espécies elaborado"/>
    <n v="1"/>
    <s v="plano de manejo "/>
    <m/>
    <m/>
    <m/>
    <m/>
    <m/>
    <m/>
    <n v="150000"/>
    <m/>
    <m/>
    <m/>
    <m/>
    <m/>
    <m/>
    <x v="0"/>
    <m/>
    <m/>
    <m/>
  </r>
  <r>
    <s v="RO"/>
    <x v="2"/>
    <x v="2"/>
    <x v="3"/>
    <s v="2.3.2.1"/>
    <x v="187"/>
    <m/>
    <m/>
    <m/>
    <m/>
    <m/>
    <m/>
    <m/>
    <m/>
    <m/>
    <m/>
    <m/>
    <m/>
    <n v="150000"/>
    <m/>
    <m/>
    <m/>
    <m/>
    <m/>
    <m/>
    <x v="0"/>
    <m/>
    <m/>
    <m/>
  </r>
  <r>
    <s v="RO"/>
    <x v="2"/>
    <x v="2"/>
    <x v="4"/>
    <s v="2.3.2.1.1"/>
    <x v="188"/>
    <m/>
    <m/>
    <m/>
    <m/>
    <m/>
    <m/>
    <m/>
    <m/>
    <s v="contrataçao de consultoria"/>
    <s v="pessoa juridica"/>
    <n v="1"/>
    <n v="150000"/>
    <n v="150000"/>
    <n v="45592.705167173255"/>
    <d v="2018-10-01T00:00:00"/>
    <s v="2018"/>
    <d v="2019-06-30T00:00:00"/>
    <n v="2019"/>
    <s v="CS"/>
    <x v="4"/>
    <s v=" "/>
    <s v="datas postergadas em função da liberação do recurso X tempo de 120 para contratação"/>
    <m/>
  </r>
  <r>
    <s v="RO"/>
    <x v="2"/>
    <x v="2"/>
    <x v="2"/>
    <s v="2.3.3"/>
    <x v="189"/>
    <m/>
    <m/>
    <m/>
    <s v="Mapa elaborado com as rotas para a colheita de castanhas em 100 castanhais, de 5 RESEX"/>
    <n v="100"/>
    <s v="rota de castanha"/>
    <m/>
    <m/>
    <m/>
    <m/>
    <m/>
    <m/>
    <n v="174545"/>
    <m/>
    <m/>
    <m/>
    <m/>
    <m/>
    <m/>
    <x v="0"/>
    <m/>
    <m/>
    <m/>
  </r>
  <r>
    <s v="RO"/>
    <x v="2"/>
    <x v="2"/>
    <x v="3"/>
    <s v="2.3.3.1"/>
    <x v="190"/>
    <m/>
    <m/>
    <m/>
    <m/>
    <m/>
    <m/>
    <m/>
    <m/>
    <m/>
    <m/>
    <m/>
    <m/>
    <n v="67320"/>
    <m/>
    <m/>
    <m/>
    <m/>
    <m/>
    <m/>
    <x v="0"/>
    <m/>
    <m/>
    <m/>
  </r>
  <r>
    <s v="RO"/>
    <x v="2"/>
    <x v="2"/>
    <x v="4"/>
    <s v="2.3.3.1.1"/>
    <x v="7"/>
    <m/>
    <m/>
    <m/>
    <m/>
    <m/>
    <m/>
    <m/>
    <m/>
    <s v="diaria"/>
    <s v="diaria"/>
    <n v="360"/>
    <n v="177"/>
    <n v="63720"/>
    <n v="19367.781155015196"/>
    <d v="2018-10-01T00:00:00"/>
    <s v="2018"/>
    <d v="2019-06-30T00:00:00"/>
    <n v="2019"/>
    <s v="diaria"/>
    <x v="2"/>
    <s v=" "/>
    <m/>
    <m/>
  </r>
  <r>
    <s v="RO"/>
    <x v="2"/>
    <x v="2"/>
    <x v="4"/>
    <s v="2.3.3.1.2"/>
    <x v="9"/>
    <m/>
    <m/>
    <m/>
    <m/>
    <m/>
    <m/>
    <m/>
    <m/>
    <s v="adiantamento de despesa"/>
    <s v="pessoa juridica"/>
    <n v="900"/>
    <n v="4"/>
    <n v="3600"/>
    <n v="1094.224924012158"/>
    <d v="2018-10-01T00:00:00"/>
    <s v="2018"/>
    <d v="2019-06-30T00:00:00"/>
    <n v="2019"/>
    <s v="adiantamento de despesa"/>
    <x v="2"/>
    <s v=" "/>
    <m/>
    <m/>
  </r>
  <r>
    <s v="RO"/>
    <x v="2"/>
    <x v="2"/>
    <x v="3"/>
    <s v="2.3.3.2"/>
    <x v="191"/>
    <m/>
    <m/>
    <m/>
    <m/>
    <m/>
    <m/>
    <m/>
    <m/>
    <m/>
    <m/>
    <m/>
    <m/>
    <n v="67320"/>
    <m/>
    <m/>
    <m/>
    <m/>
    <m/>
    <m/>
    <x v="0"/>
    <m/>
    <m/>
    <m/>
  </r>
  <r>
    <s v="RO"/>
    <x v="2"/>
    <x v="2"/>
    <x v="4"/>
    <s v="2.3.3.2.1"/>
    <x v="7"/>
    <m/>
    <m/>
    <m/>
    <m/>
    <m/>
    <m/>
    <m/>
    <m/>
    <s v="diaria"/>
    <s v="diaria"/>
    <n v="360"/>
    <n v="177"/>
    <n v="63720"/>
    <n v="19367.781155015196"/>
    <d v="2018-10-01T00:00:00"/>
    <s v="2018"/>
    <d v="2019-06-30T00:00:00"/>
    <n v="2019"/>
    <s v="diaria"/>
    <x v="2"/>
    <s v=" "/>
    <m/>
    <m/>
  </r>
  <r>
    <s v="RO"/>
    <x v="2"/>
    <x v="2"/>
    <x v="4"/>
    <s v="2.3.3.2.2"/>
    <x v="9"/>
    <m/>
    <m/>
    <m/>
    <m/>
    <m/>
    <m/>
    <m/>
    <m/>
    <s v="adiantamento de despesa"/>
    <s v="pessoa juridica"/>
    <n v="900"/>
    <n v="4"/>
    <n v="3600"/>
    <n v="1094.224924012158"/>
    <d v="2018-10-01T00:00:00"/>
    <s v="2018"/>
    <d v="2019-06-30T00:00:00"/>
    <n v="2019"/>
    <s v="adiantamento de despesa"/>
    <x v="2"/>
    <s v=" "/>
    <m/>
    <m/>
  </r>
  <r>
    <s v="RO"/>
    <x v="2"/>
    <x v="2"/>
    <x v="3"/>
    <s v="2.3.3.3"/>
    <x v="192"/>
    <m/>
    <m/>
    <m/>
    <s v="Elaborar mapas com as estradas já existentes. "/>
    <m/>
    <m/>
    <m/>
    <m/>
    <m/>
    <m/>
    <m/>
    <m/>
    <n v="20000"/>
    <m/>
    <m/>
    <m/>
    <m/>
    <m/>
    <m/>
    <x v="0"/>
    <m/>
    <m/>
    <m/>
  </r>
  <r>
    <s v="RO"/>
    <x v="2"/>
    <x v="2"/>
    <x v="4"/>
    <s v="2.3.3.3.1"/>
    <x v="193"/>
    <m/>
    <m/>
    <m/>
    <m/>
    <m/>
    <m/>
    <m/>
    <m/>
    <s v="serviço tecnico"/>
    <s v="pessoa juridica"/>
    <n v="1"/>
    <n v="20000"/>
    <n v="20000"/>
    <n v="6079.0273556231004"/>
    <d v="2018-10-01T00:00:00"/>
    <s v="2018"/>
    <d v="2019-06-30T00:00:00"/>
    <n v="2019"/>
    <s v="NCS"/>
    <x v="3"/>
    <s v=" "/>
    <m/>
    <m/>
  </r>
  <r>
    <s v="RO"/>
    <x v="2"/>
    <x v="2"/>
    <x v="3"/>
    <s v="2.3.3.4"/>
    <x v="194"/>
    <m/>
    <m/>
    <m/>
    <s v=" Visita técnica com o extrativista para elaboração de nova rota de exploração, em conjunto com o técnico responsável."/>
    <m/>
    <m/>
    <m/>
    <m/>
    <m/>
    <m/>
    <m/>
    <m/>
    <n v="19905"/>
    <m/>
    <m/>
    <m/>
    <m/>
    <m/>
    <m/>
    <x v="0"/>
    <m/>
    <m/>
    <m/>
  </r>
  <r>
    <s v="RO"/>
    <x v="2"/>
    <x v="2"/>
    <x v="4"/>
    <s v="2.3.3.4.1"/>
    <x v="7"/>
    <m/>
    <m/>
    <m/>
    <m/>
    <m/>
    <m/>
    <m/>
    <m/>
    <s v="diaria"/>
    <s v="diaria"/>
    <n v="85"/>
    <n v="177"/>
    <n v="15045"/>
    <n v="4572.9483282674773"/>
    <d v="2018-10-01T00:00:00"/>
    <s v="2018"/>
    <d v="2019-06-30T00:00:00"/>
    <n v="2019"/>
    <s v="diaria"/>
    <x v="2"/>
    <s v=" "/>
    <m/>
    <m/>
  </r>
  <r>
    <s v="RO"/>
    <x v="2"/>
    <x v="2"/>
    <x v="4"/>
    <s v="2.3.3.4.2"/>
    <x v="9"/>
    <m/>
    <m/>
    <m/>
    <m/>
    <m/>
    <m/>
    <m/>
    <m/>
    <s v="adiantamento de despesa"/>
    <s v="pessoa juridica"/>
    <n v="1215"/>
    <n v="4"/>
    <n v="4860"/>
    <n v="1477.2036474164133"/>
    <d v="2018-10-01T00:00:00"/>
    <s v="2018"/>
    <d v="2019-06-30T00:00:00"/>
    <n v="2019"/>
    <s v="adiantamento de despesa"/>
    <x v="2"/>
    <s v=" "/>
    <m/>
    <m/>
  </r>
  <r>
    <s v="RO"/>
    <x v="2"/>
    <x v="2"/>
    <x v="0"/>
    <n v="3"/>
    <x v="195"/>
    <m/>
    <m/>
    <m/>
    <m/>
    <m/>
    <m/>
    <m/>
    <m/>
    <m/>
    <m/>
    <m/>
    <m/>
    <n v="8531900"/>
    <m/>
    <d v="2018-10-01T00:00:00"/>
    <n v="2018"/>
    <d v="2019-11-15T00:00:00"/>
    <n v="2018"/>
    <m/>
    <x v="0"/>
    <m/>
    <s v="O valor específico para esses primeiros 18 meses é R$3.643.181,00"/>
    <m/>
  </r>
  <r>
    <s v="RO"/>
    <x v="2"/>
    <x v="2"/>
    <x v="1"/>
    <s v="3.2"/>
    <x v="159"/>
    <s v="Cadastros Ambientais Analisados"/>
    <n v="27000"/>
    <s v="cadastro"/>
    <m/>
    <m/>
    <m/>
    <m/>
    <m/>
    <m/>
    <m/>
    <m/>
    <m/>
    <n v="2812500"/>
    <m/>
    <m/>
    <m/>
    <m/>
    <m/>
    <m/>
    <x v="0"/>
    <m/>
    <m/>
    <m/>
  </r>
  <r>
    <s v="RO"/>
    <x v="2"/>
    <x v="2"/>
    <x v="2"/>
    <s v="3.2.1"/>
    <x v="196"/>
    <m/>
    <m/>
    <m/>
    <s v="Cadastros analisados e validados"/>
    <n v="27000"/>
    <s v="cadastro"/>
    <m/>
    <m/>
    <m/>
    <m/>
    <m/>
    <m/>
    <n v="2812500"/>
    <m/>
    <m/>
    <m/>
    <m/>
    <m/>
    <m/>
    <x v="0"/>
    <m/>
    <m/>
    <m/>
  </r>
  <r>
    <s v="RO"/>
    <x v="2"/>
    <x v="2"/>
    <x v="3"/>
    <s v="3.2.1.1"/>
    <x v="197"/>
    <m/>
    <m/>
    <m/>
    <m/>
    <m/>
    <m/>
    <m/>
    <m/>
    <m/>
    <m/>
    <m/>
    <m/>
    <n v="2812500"/>
    <m/>
    <m/>
    <m/>
    <m/>
    <m/>
    <m/>
    <x v="0"/>
    <m/>
    <m/>
    <m/>
  </r>
  <r>
    <s v="RO"/>
    <x v="2"/>
    <x v="2"/>
    <x v="4"/>
    <s v="3.2.1.1.1"/>
    <x v="198"/>
    <m/>
    <m/>
    <m/>
    <m/>
    <m/>
    <m/>
    <m/>
    <m/>
    <s v="contrataçao de consultoria"/>
    <s v="pessoa juridica"/>
    <n v="1"/>
    <n v="2812500"/>
    <n v="2812500"/>
    <n v="854863.22188449849"/>
    <d v="2018-11-01T00:00:00"/>
    <s v="2018"/>
    <d v="2020-12-30T00:00:00"/>
    <n v="2020"/>
    <s v="CS"/>
    <x v="6"/>
    <s v="autorizacao previa"/>
    <s v="datas postergadas em função da liberação do recurso X tempo de 120 para contratação"/>
    <s v="O valor dessa atividade como está é para o projeto todo (25 meses). A quantia proporcional para os 18 meses do primeiro POA é de R$ 2.025.000,00. Lembrar que a contratação será feita pelo valor total para 25 meses."/>
  </r>
  <r>
    <s v="RO"/>
    <x v="2"/>
    <x v="2"/>
    <x v="1"/>
    <s v="3.5"/>
    <x v="199"/>
    <s v="PRAs elaborados"/>
    <n v="14100"/>
    <s v="PRA"/>
    <m/>
    <m/>
    <m/>
    <m/>
    <m/>
    <m/>
    <m/>
    <m/>
    <m/>
    <n v="5719400"/>
    <m/>
    <m/>
    <m/>
    <m/>
    <m/>
    <m/>
    <x v="0"/>
    <m/>
    <m/>
    <m/>
  </r>
  <r>
    <s v="RO"/>
    <x v="2"/>
    <x v="2"/>
    <x v="2"/>
    <s v="3.5.1"/>
    <x v="200"/>
    <m/>
    <m/>
    <m/>
    <s v="Contratação de Empresa para elaboração do PRA"/>
    <n v="14100"/>
    <s v="PRA"/>
    <m/>
    <m/>
    <m/>
    <m/>
    <m/>
    <m/>
    <n v="5640000"/>
    <m/>
    <m/>
    <m/>
    <m/>
    <m/>
    <m/>
    <x v="0"/>
    <m/>
    <m/>
    <m/>
  </r>
  <r>
    <s v="RO"/>
    <x v="2"/>
    <x v="2"/>
    <x v="3"/>
    <s v="3.5.1.1"/>
    <x v="201"/>
    <m/>
    <m/>
    <m/>
    <m/>
    <m/>
    <m/>
    <m/>
    <m/>
    <m/>
    <m/>
    <m/>
    <m/>
    <n v="5640000"/>
    <m/>
    <m/>
    <m/>
    <m/>
    <m/>
    <m/>
    <x v="0"/>
    <m/>
    <s v="O valor dessa atividade como está é para o projeto todo (66 meses). A quantia proporcional para os 18 meses do primeiro POA é de R$ 1.538.181,00. Lembrar que a contratação será feita pelo valor total para 66 meses."/>
    <m/>
  </r>
  <r>
    <s v="RO"/>
    <x v="2"/>
    <x v="2"/>
    <x v="4"/>
    <s v="3.5.1.1.1"/>
    <x v="201"/>
    <m/>
    <m/>
    <m/>
    <m/>
    <m/>
    <m/>
    <m/>
    <m/>
    <s v="contrataçao de consultoria"/>
    <s v="pessoa juridica"/>
    <n v="1"/>
    <n v="5640000"/>
    <n v="5640000"/>
    <n v="1714285.7142857143"/>
    <d v="2018-11-01T00:00:00"/>
    <s v="2018"/>
    <d v="2021-11-25T00:00:00"/>
    <n v="2021"/>
    <s v="CS"/>
    <x v="6"/>
    <s v="autorizacao previa"/>
    <s v="datas postergadas em função da liberação do recurso X tempo de 120 para contratação"/>
    <m/>
  </r>
  <r>
    <s v="RO"/>
    <x v="2"/>
    <x v="2"/>
    <x v="2"/>
    <s v="3.5.2"/>
    <x v="202"/>
    <m/>
    <m/>
    <m/>
    <s v="Tecnicos da empresa contratada capacitados para a elaboração dos PRAs"/>
    <n v="100"/>
    <s v="tecnico"/>
    <m/>
    <m/>
    <m/>
    <m/>
    <m/>
    <m/>
    <n v="79400"/>
    <m/>
    <m/>
    <m/>
    <m/>
    <m/>
    <m/>
    <x v="0"/>
    <m/>
    <m/>
    <m/>
  </r>
  <r>
    <s v="RO"/>
    <x v="2"/>
    <x v="2"/>
    <x v="3"/>
    <s v="3.5.2.1"/>
    <x v="202"/>
    <m/>
    <m/>
    <m/>
    <m/>
    <m/>
    <m/>
    <m/>
    <m/>
    <m/>
    <m/>
    <m/>
    <m/>
    <n v="79400"/>
    <m/>
    <m/>
    <m/>
    <m/>
    <m/>
    <m/>
    <x v="0"/>
    <m/>
    <m/>
    <m/>
  </r>
  <r>
    <s v="RO"/>
    <x v="2"/>
    <x v="2"/>
    <x v="4"/>
    <s v="3.5.2.1.1"/>
    <x v="203"/>
    <m/>
    <m/>
    <m/>
    <m/>
    <m/>
    <m/>
    <m/>
    <m/>
    <s v="contrataçao de logistica"/>
    <s v="pessoa juridica"/>
    <n v="550"/>
    <n v="100"/>
    <n v="55000"/>
    <n v="16717.325227963527"/>
    <d v="2019-01-07T00:00:00"/>
    <s v="2019"/>
    <d v="2019-01-21T00:00:00"/>
    <m/>
    <s v="NCS"/>
    <x v="1"/>
    <s v=" "/>
    <m/>
    <m/>
  </r>
  <r>
    <s v="RO"/>
    <x v="2"/>
    <x v="2"/>
    <x v="4"/>
    <s v="3.5.2.1.2"/>
    <x v="204"/>
    <m/>
    <m/>
    <m/>
    <m/>
    <m/>
    <m/>
    <m/>
    <m/>
    <s v="locacao de sala"/>
    <s v="pessoa juridica"/>
    <n v="2"/>
    <n v="1200"/>
    <n v="2400"/>
    <n v="729.483282674772"/>
    <d v="2019-01-07T00:00:00"/>
    <s v="2019"/>
    <d v="2019-01-21T00:00:00"/>
    <n v="2019"/>
    <s v="NCS"/>
    <x v="3"/>
    <s v=" "/>
    <m/>
    <m/>
  </r>
  <r>
    <s v="RO"/>
    <x v="2"/>
    <x v="2"/>
    <x v="4"/>
    <s v="3.5.2.1.3"/>
    <x v="205"/>
    <m/>
    <m/>
    <m/>
    <m/>
    <m/>
    <m/>
    <m/>
    <m/>
    <s v="locacao de sala"/>
    <s v="pessoa juridica"/>
    <n v="2"/>
    <n v="4500"/>
    <n v="9000"/>
    <n v="2735.5623100303951"/>
    <d v="2019-01-07T00:00:00"/>
    <s v="2019"/>
    <d v="2019-01-21T00:00:00"/>
    <n v="2019"/>
    <s v="NCS"/>
    <x v="3"/>
    <s v=" "/>
    <m/>
    <m/>
  </r>
  <r>
    <s v="RO"/>
    <x v="2"/>
    <x v="2"/>
    <x v="4"/>
    <s v="3.5.2.1.4"/>
    <x v="206"/>
    <m/>
    <m/>
    <m/>
    <m/>
    <m/>
    <m/>
    <m/>
    <m/>
    <s v="contrataçao de consultoria"/>
    <s v="pessoa juridica"/>
    <n v="4"/>
    <n v="2500"/>
    <n v="10000"/>
    <n v="3039.5136778115502"/>
    <d v="2019-01-07T00:00:00"/>
    <s v="2018"/>
    <d v="2019-01-21T00:00:00"/>
    <n v="2019"/>
    <s v="CS"/>
    <x v="5"/>
    <s v=" "/>
    <s v="datas postergadas em função da liberação do recurso X tempo de 120 para contratação"/>
    <m/>
  </r>
  <r>
    <s v="RO"/>
    <x v="2"/>
    <x v="2"/>
    <x v="4"/>
    <s v="3.5.2.1.5"/>
    <x v="207"/>
    <m/>
    <m/>
    <m/>
    <m/>
    <m/>
    <m/>
    <m/>
    <m/>
    <s v="serviço tecnico"/>
    <s v="pessoa juridica"/>
    <n v="100"/>
    <n v="30"/>
    <n v="3000"/>
    <n v="911.854103343465"/>
    <d v="2018-12-03T00:00:00"/>
    <s v="2018"/>
    <d v="2018-12-21T00:00:00"/>
    <n v="2018"/>
    <s v="NCS"/>
    <x v="3"/>
    <s v=" "/>
    <m/>
    <m/>
  </r>
  <r>
    <m/>
    <x v="3"/>
    <x v="2"/>
    <x v="0"/>
    <n v="10"/>
    <x v="208"/>
    <m/>
    <m/>
    <m/>
    <m/>
    <m/>
    <m/>
    <m/>
    <m/>
    <m/>
    <m/>
    <m/>
    <m/>
    <n v="3970000"/>
    <m/>
    <m/>
    <m/>
    <m/>
    <m/>
    <m/>
    <x v="0"/>
    <m/>
    <m/>
    <m/>
  </r>
  <r>
    <s v="AM"/>
    <x v="3"/>
    <x v="2"/>
    <x v="1"/>
    <s v="10.2"/>
    <x v="209"/>
    <s v="Estudos in loco de mercado da madeira, infraestrutura para escoamento da produção e precificação"/>
    <s v=" Até final de 2018, estudos de mercado, logística e infraestrutura elaborados???? Quantos ???"/>
    <s v="estudo"/>
    <m/>
    <m/>
    <m/>
    <m/>
    <s v="FN Humaitá e FN Balata-Tufari; FN do Iquiri"/>
    <m/>
    <m/>
    <m/>
    <m/>
    <n v="1770000"/>
    <m/>
    <m/>
    <m/>
    <m/>
    <m/>
    <m/>
    <x v="0"/>
    <m/>
    <s v="prioridade maior. _x000a_"/>
    <m/>
  </r>
  <r>
    <s v="AM"/>
    <x v="3"/>
    <x v="2"/>
    <x v="2"/>
    <s v="10.2.1"/>
    <x v="210"/>
    <m/>
    <m/>
    <m/>
    <s v="4 Flonas com estudos para editais de concessão realizados"/>
    <n v="13"/>
    <s v="estudo"/>
    <m/>
    <s v="Flonas de Humaitá-AM, Iquiri-AM, Balata-Tufari-AM e Jatuarana-AM"/>
    <m/>
    <m/>
    <m/>
    <m/>
    <n v="1770000"/>
    <m/>
    <m/>
    <m/>
    <m/>
    <m/>
    <m/>
    <x v="0"/>
    <m/>
    <m/>
    <m/>
  </r>
  <r>
    <s v="AM"/>
    <x v="3"/>
    <x v="2"/>
    <x v="3"/>
    <s v="10.2.1.1"/>
    <x v="211"/>
    <m/>
    <m/>
    <m/>
    <m/>
    <m/>
    <m/>
    <m/>
    <m/>
    <m/>
    <m/>
    <m/>
    <m/>
    <n v="1770000"/>
    <m/>
    <m/>
    <m/>
    <m/>
    <m/>
    <m/>
    <x v="0"/>
    <m/>
    <m/>
    <m/>
  </r>
  <r>
    <s v="AM"/>
    <x v="3"/>
    <x v="2"/>
    <x v="4"/>
    <s v="10.2.1.1.1"/>
    <x v="211"/>
    <m/>
    <m/>
    <m/>
    <m/>
    <m/>
    <m/>
    <m/>
    <m/>
    <s v="contrataçao de consultoria"/>
    <s v="pessoa juridica"/>
    <n v="1"/>
    <n v="1770000"/>
    <n v="1770000"/>
    <n v="537993.92097264435"/>
    <d v="2018-11-01T00:00:00"/>
    <s v="2018"/>
    <d v="2019-11-01T00:00:00"/>
    <n v="2019"/>
    <s v="CS"/>
    <x v="6"/>
    <s v="autorizacao previa"/>
    <m/>
    <s v="PRIORIDADE"/>
  </r>
  <r>
    <s v="AM"/>
    <x v="3"/>
    <x v="2"/>
    <x v="1"/>
    <s v="10.3"/>
    <x v="148"/>
    <s v="Até junho de 2019, inventário florestal realizado em 2 Ucs"/>
    <n v="2"/>
    <s v="inventario"/>
    <m/>
    <m/>
    <m/>
    <m/>
    <s v="Flona de Balata-Tufari e FLONA Iquiri"/>
    <m/>
    <m/>
    <m/>
    <m/>
    <n v="1200000"/>
    <m/>
    <m/>
    <m/>
    <m/>
    <m/>
    <m/>
    <x v="0"/>
    <m/>
    <m/>
    <m/>
  </r>
  <r>
    <s v="AM"/>
    <x v="3"/>
    <x v="2"/>
    <x v="2"/>
    <s v="10.3.1"/>
    <x v="212"/>
    <m/>
    <m/>
    <m/>
    <s v="Inventário Florestal Amostral para a Flona de Balata-Tufari e para Flona do Iquiri realizados"/>
    <n v="2"/>
    <s v="inventario"/>
    <m/>
    <s v="Flona de Balata-Tufari"/>
    <m/>
    <m/>
    <m/>
    <m/>
    <n v="1200000"/>
    <m/>
    <m/>
    <m/>
    <m/>
    <m/>
    <m/>
    <x v="0"/>
    <m/>
    <m/>
    <m/>
  </r>
  <r>
    <s v="AM"/>
    <x v="3"/>
    <x v="2"/>
    <x v="3"/>
    <s v="10.3.1.1"/>
    <x v="213"/>
    <m/>
    <m/>
    <m/>
    <m/>
    <m/>
    <m/>
    <m/>
    <m/>
    <m/>
    <m/>
    <m/>
    <m/>
    <n v="1200000"/>
    <m/>
    <m/>
    <m/>
    <m/>
    <m/>
    <m/>
    <x v="0"/>
    <m/>
    <m/>
    <m/>
  </r>
  <r>
    <s v="AM"/>
    <x v="3"/>
    <x v="2"/>
    <x v="4"/>
    <s v="10.3.1.1.1"/>
    <x v="213"/>
    <m/>
    <m/>
    <m/>
    <m/>
    <m/>
    <m/>
    <m/>
    <m/>
    <s v="contrataçao de consultoria"/>
    <s v="pessoa juridica"/>
    <n v="1"/>
    <n v="600000"/>
    <n v="600000"/>
    <n v="182370.82066869302"/>
    <d v="2018-11-01T00:00:00"/>
    <s v="2018"/>
    <d v="2019-11-01T00:00:00"/>
    <n v="2019"/>
    <s v="CS"/>
    <x v="4"/>
    <s v="autorizacao previa"/>
    <m/>
    <m/>
  </r>
  <r>
    <s v="AM"/>
    <x v="3"/>
    <x v="2"/>
    <x v="4"/>
    <s v="10.3.1.1.2"/>
    <x v="213"/>
    <m/>
    <m/>
    <m/>
    <m/>
    <m/>
    <m/>
    <m/>
    <s v="Flona Iquiri"/>
    <s v="contrataçao de consultoria"/>
    <s v="pessoa juridica"/>
    <n v="1"/>
    <n v="600000"/>
    <n v="600000"/>
    <n v="182370.82066869302"/>
    <d v="2018-11-01T00:00:00"/>
    <s v="2018"/>
    <d v="2019-11-01T00:00:00"/>
    <n v="2019"/>
    <s v="CS"/>
    <x v="4"/>
    <s v="autorizacao previa"/>
    <m/>
    <m/>
  </r>
  <r>
    <s v="AMZ"/>
    <x v="3"/>
    <x v="2"/>
    <x v="1"/>
    <s v="10.4"/>
    <x v="214"/>
    <s v="Estruturar modelo de concessão florestal para  florestas públicas degradadas"/>
    <n v="1"/>
    <s v="estudo"/>
    <m/>
    <m/>
    <m/>
    <m/>
    <m/>
    <m/>
    <m/>
    <m/>
    <m/>
    <n v="800000"/>
    <m/>
    <m/>
    <m/>
    <m/>
    <m/>
    <m/>
    <x v="0"/>
    <m/>
    <m/>
    <m/>
  </r>
  <r>
    <s v="AMZ"/>
    <x v="3"/>
    <x v="2"/>
    <x v="2"/>
    <s v="10.4.1"/>
    <x v="215"/>
    <m/>
    <m/>
    <m/>
    <s v="Estudo de modelagem de concessão florestal  realizado"/>
    <n v="1"/>
    <s v="estudo"/>
    <m/>
    <s v="Amazônia"/>
    <m/>
    <m/>
    <m/>
    <m/>
    <n v="800000"/>
    <m/>
    <m/>
    <m/>
    <m/>
    <m/>
    <m/>
    <x v="0"/>
    <m/>
    <m/>
    <m/>
  </r>
  <r>
    <s v="AMZ"/>
    <x v="3"/>
    <x v="2"/>
    <x v="3"/>
    <s v="10.4.1.1"/>
    <x v="216"/>
    <m/>
    <m/>
    <m/>
    <m/>
    <m/>
    <m/>
    <m/>
    <m/>
    <m/>
    <m/>
    <m/>
    <m/>
    <n v="800000"/>
    <m/>
    <m/>
    <m/>
    <m/>
    <m/>
    <m/>
    <x v="0"/>
    <m/>
    <m/>
    <m/>
  </r>
  <r>
    <s v="AMZ"/>
    <x v="3"/>
    <x v="2"/>
    <x v="4"/>
    <s v="10.4.1.1.1"/>
    <x v="216"/>
    <m/>
    <m/>
    <m/>
    <m/>
    <m/>
    <m/>
    <m/>
    <m/>
    <s v="contrataçao de consultoria"/>
    <s v="pessoa juridica"/>
    <n v="1"/>
    <n v="800000"/>
    <n v="800000"/>
    <n v="243161.09422492402"/>
    <d v="2018-12-01T00:00:00"/>
    <s v="2018"/>
    <d v="2020-06-01T00:00:00"/>
    <n v="2020"/>
    <s v="CS"/>
    <x v="4"/>
    <s v="autorizacao previa"/>
    <m/>
    <m/>
  </r>
  <r>
    <s v="AMZ"/>
    <x v="3"/>
    <x v="2"/>
    <x v="1"/>
    <s v="10.8"/>
    <x v="217"/>
    <s v="Implantação de um sistema de marcação eletrônica da madeira integrado à rastreabilidade da concessão florestal"/>
    <n v="1"/>
    <s v="sistema implentado"/>
    <m/>
    <m/>
    <m/>
    <m/>
    <m/>
    <m/>
    <m/>
    <m/>
    <m/>
    <n v="200000"/>
    <m/>
    <m/>
    <m/>
    <m/>
    <m/>
    <m/>
    <x v="0"/>
    <m/>
    <m/>
    <m/>
  </r>
  <r>
    <s v="AMZ"/>
    <x v="3"/>
    <x v="2"/>
    <x v="2"/>
    <s v="10.8.1"/>
    <x v="218"/>
    <m/>
    <m/>
    <m/>
    <s v="Modelo de TAG desenvolvida e testada"/>
    <n v="1"/>
    <s v="TAG "/>
    <m/>
    <s v="Amazônia"/>
    <m/>
    <m/>
    <m/>
    <m/>
    <n v="200000"/>
    <m/>
    <m/>
    <m/>
    <m/>
    <m/>
    <m/>
    <x v="0"/>
    <m/>
    <m/>
    <m/>
  </r>
  <r>
    <s v="AMZ"/>
    <x v="3"/>
    <x v="2"/>
    <x v="3"/>
    <s v="10.8.1.1"/>
    <x v="219"/>
    <m/>
    <m/>
    <m/>
    <m/>
    <m/>
    <m/>
    <m/>
    <m/>
    <m/>
    <m/>
    <m/>
    <m/>
    <n v="200000"/>
    <m/>
    <m/>
    <m/>
    <m/>
    <m/>
    <m/>
    <x v="0"/>
    <m/>
    <m/>
    <m/>
  </r>
  <r>
    <s v="AMZ"/>
    <x v="3"/>
    <x v="2"/>
    <x v="4"/>
    <s v="10.8.1.1.1"/>
    <x v="219"/>
    <m/>
    <m/>
    <m/>
    <m/>
    <m/>
    <m/>
    <m/>
    <m/>
    <s v="contrataçao de consultoria"/>
    <s v="pessoa juridica"/>
    <n v="1"/>
    <n v="200000"/>
    <n v="200000"/>
    <n v="60790.273556231004"/>
    <d v="2019-04-01T00:00:00"/>
    <s v="2019"/>
    <d v="2019-12-01T00:00:00"/>
    <n v="2019"/>
    <s v="CS"/>
    <x v="5"/>
    <s v=" "/>
    <m/>
    <m/>
  </r>
  <r>
    <s v="AC"/>
    <x v="4"/>
    <x v="0"/>
    <x v="0"/>
    <n v="1"/>
    <x v="220"/>
    <m/>
    <m/>
    <m/>
    <m/>
    <m/>
    <m/>
    <m/>
    <m/>
    <m/>
    <m/>
    <m/>
    <m/>
    <n v="330001.71999999997"/>
    <m/>
    <m/>
    <m/>
    <m/>
    <m/>
    <m/>
    <x v="0"/>
    <m/>
    <m/>
    <m/>
  </r>
  <r>
    <s v="AC"/>
    <x v="4"/>
    <x v="0"/>
    <x v="1"/>
    <s v="1.1"/>
    <x v="221"/>
    <s v="Até 2018, construída instalação que atenderá tanto à organização comunitária quanto a gestão da RESEX"/>
    <m/>
    <m/>
    <m/>
    <m/>
    <m/>
    <m/>
    <m/>
    <m/>
    <m/>
    <m/>
    <m/>
    <n v="180001.72"/>
    <m/>
    <m/>
    <m/>
    <m/>
    <m/>
    <m/>
    <x v="0"/>
    <m/>
    <m/>
    <m/>
  </r>
  <r>
    <s v="AC"/>
    <x v="4"/>
    <x v="0"/>
    <x v="2"/>
    <s v="1.1.1"/>
    <x v="222"/>
    <m/>
    <m/>
    <m/>
    <s v="Plano de manejo elaborado até 2020"/>
    <n v="1"/>
    <s v="plano de manejo"/>
    <m/>
    <s v="RESEX Alto Juruá"/>
    <m/>
    <m/>
    <m/>
    <m/>
    <n v="180001.72"/>
    <m/>
    <m/>
    <m/>
    <m/>
    <m/>
    <m/>
    <x v="0"/>
    <m/>
    <m/>
    <m/>
  </r>
  <r>
    <s v="AC"/>
    <x v="4"/>
    <x v="0"/>
    <x v="3"/>
    <s v="1.1.1.1"/>
    <x v="223"/>
    <m/>
    <m/>
    <m/>
    <m/>
    <m/>
    <m/>
    <m/>
    <m/>
    <m/>
    <m/>
    <m/>
    <m/>
    <n v="27000"/>
    <m/>
    <m/>
    <m/>
    <m/>
    <m/>
    <m/>
    <x v="0"/>
    <m/>
    <m/>
    <m/>
  </r>
  <r>
    <s v="AC"/>
    <x v="4"/>
    <x v="0"/>
    <x v="4"/>
    <s v="1.1.1.1.1"/>
    <x v="224"/>
    <m/>
    <m/>
    <m/>
    <m/>
    <m/>
    <m/>
    <m/>
    <m/>
    <s v="contrataçao de consultoria"/>
    <s v="pessoa juridica"/>
    <n v="1"/>
    <n v="27000"/>
    <n v="27000"/>
    <n v="8206.6869300911858"/>
    <d v="2019-03-04T00:00:00"/>
    <s v="2019"/>
    <d v="2019-08-04T00:00:00"/>
    <s v="2019"/>
    <s v="CS"/>
    <x v="5"/>
    <s v=" "/>
    <m/>
    <m/>
  </r>
  <r>
    <s v="AC"/>
    <x v="4"/>
    <x v="0"/>
    <x v="3"/>
    <s v="1.1.1.2"/>
    <x v="225"/>
    <m/>
    <m/>
    <m/>
    <m/>
    <m/>
    <m/>
    <m/>
    <m/>
    <m/>
    <m/>
    <m/>
    <m/>
    <n v="153001.72"/>
    <m/>
    <m/>
    <m/>
    <m/>
    <m/>
    <m/>
    <x v="0"/>
    <m/>
    <m/>
    <m/>
  </r>
  <r>
    <s v="AC"/>
    <x v="4"/>
    <x v="0"/>
    <x v="4"/>
    <s v="1.1.1.2.1"/>
    <x v="7"/>
    <m/>
    <m/>
    <m/>
    <m/>
    <m/>
    <m/>
    <m/>
    <m/>
    <s v="diaria"/>
    <s v="diaria"/>
    <n v="6"/>
    <n v="177"/>
    <n v="1062"/>
    <n v="322.79635258358661"/>
    <d v="2019-09-10T00:00:00"/>
    <s v="2019"/>
    <d v="2019-11-10T00:00:00"/>
    <s v="2019"/>
    <s v="diaria"/>
    <x v="2"/>
    <s v=" "/>
    <m/>
    <m/>
  </r>
  <r>
    <s v="AC"/>
    <x v="4"/>
    <x v="0"/>
    <x v="4"/>
    <s v="1.1.1.2.2"/>
    <x v="68"/>
    <m/>
    <m/>
    <m/>
    <m/>
    <m/>
    <m/>
    <m/>
    <m/>
    <s v="passagem aerea"/>
    <s v="passagem aerea"/>
    <n v="4"/>
    <n v="484.93"/>
    <n v="1939.72"/>
    <n v="589.580547112462"/>
    <d v="2019-09-10T00:00:00"/>
    <s v="2019"/>
    <d v="2019-11-10T00:00:00"/>
    <s v="2019"/>
    <s v="passagem aerea"/>
    <x v="2"/>
    <s v=" "/>
    <m/>
    <m/>
  </r>
  <r>
    <s v="AC"/>
    <x v="4"/>
    <x v="0"/>
    <x v="4"/>
    <s v="1.1.1.2.3"/>
    <x v="225"/>
    <m/>
    <m/>
    <m/>
    <m/>
    <m/>
    <m/>
    <m/>
    <m/>
    <s v="aquisiçao de materiais diversos"/>
    <s v="pessoa juridica"/>
    <n v="1"/>
    <n v="150000"/>
    <n v="150000"/>
    <n v="45592.705167173255"/>
    <d v="2019-09-10T00:00:00"/>
    <s v="2019"/>
    <d v="2019-11-10T00:00:00"/>
    <s v="2019"/>
    <s v="NCS"/>
    <x v="1"/>
    <s v=" "/>
    <m/>
    <m/>
  </r>
  <r>
    <s v="AM"/>
    <x v="4"/>
    <x v="0"/>
    <x v="1"/>
    <s v="1.2"/>
    <x v="226"/>
    <m/>
    <m/>
    <m/>
    <m/>
    <m/>
    <m/>
    <m/>
    <m/>
    <m/>
    <m/>
    <m/>
    <m/>
    <n v="150000"/>
    <m/>
    <m/>
    <m/>
    <m/>
    <m/>
    <m/>
    <x v="0"/>
    <m/>
    <m/>
    <m/>
  </r>
  <r>
    <s v="AM"/>
    <x v="4"/>
    <x v="0"/>
    <x v="2"/>
    <s v="1.2.5"/>
    <x v="227"/>
    <m/>
    <m/>
    <m/>
    <s v="Possibilidade 1: Planejamento específico elaborado até ano 2019. Possibilidade 2: Planejamento específico elaborado até o final do ano de 2020"/>
    <n v="1"/>
    <s v="planejamento"/>
    <m/>
    <s v="Flona Humaita"/>
    <m/>
    <m/>
    <m/>
    <m/>
    <n v="150000"/>
    <m/>
    <m/>
    <m/>
    <m/>
    <m/>
    <m/>
    <x v="0"/>
    <m/>
    <m/>
    <m/>
  </r>
  <r>
    <s v="AM"/>
    <x v="4"/>
    <x v="0"/>
    <x v="3"/>
    <s v="1.2.5.1"/>
    <x v="228"/>
    <m/>
    <m/>
    <m/>
    <m/>
    <m/>
    <m/>
    <m/>
    <m/>
    <m/>
    <m/>
    <m/>
    <m/>
    <n v="74000"/>
    <m/>
    <m/>
    <m/>
    <m/>
    <m/>
    <m/>
    <x v="0"/>
    <m/>
    <m/>
    <m/>
  </r>
  <r>
    <s v="AM"/>
    <x v="4"/>
    <x v="0"/>
    <x v="4"/>
    <s v="1.2.5.1.1"/>
    <x v="229"/>
    <m/>
    <m/>
    <m/>
    <m/>
    <m/>
    <m/>
    <m/>
    <m/>
    <s v="contrataçao de consultoria"/>
    <s v="pessoa fisica"/>
    <n v="1"/>
    <n v="74000"/>
    <n v="74000"/>
    <n v="22492.401215805472"/>
    <d v="2018-11-07T00:00:00"/>
    <s v="2018"/>
    <d v="2019-11-01T00:00:00"/>
    <s v="2019"/>
    <s v="CS"/>
    <x v="4"/>
    <s v=" "/>
    <m/>
    <m/>
  </r>
  <r>
    <s v="AM"/>
    <x v="4"/>
    <x v="0"/>
    <x v="3"/>
    <s v="1.2.5.2"/>
    <x v="230"/>
    <m/>
    <m/>
    <m/>
    <m/>
    <m/>
    <m/>
    <m/>
    <m/>
    <m/>
    <m/>
    <m/>
    <m/>
    <n v="57050"/>
    <m/>
    <m/>
    <m/>
    <m/>
    <m/>
    <m/>
    <x v="0"/>
    <m/>
    <m/>
    <m/>
  </r>
  <r>
    <s v="AM"/>
    <x v="4"/>
    <x v="0"/>
    <x v="4"/>
    <s v="1.2.5.2.1"/>
    <x v="9"/>
    <m/>
    <m/>
    <m/>
    <m/>
    <m/>
    <m/>
    <m/>
    <m/>
    <s v="adiantamento de despesa"/>
    <s v="pessoa juridica"/>
    <n v="3480"/>
    <n v="5"/>
    <n v="17400"/>
    <n v="5288.7537993920969"/>
    <d v="2018-11-07T00:00:00"/>
    <s v="2018"/>
    <d v="2019-11-01T00:00:00"/>
    <s v="2019"/>
    <s v="adiantamento de despesa"/>
    <x v="2"/>
    <s v=" "/>
    <m/>
    <m/>
  </r>
  <r>
    <s v="AM"/>
    <x v="4"/>
    <x v="0"/>
    <x v="4"/>
    <s v="1.2.5.2.2"/>
    <x v="8"/>
    <m/>
    <m/>
    <m/>
    <m/>
    <m/>
    <m/>
    <m/>
    <m/>
    <s v="adiantamento de despesa"/>
    <s v="adiantamento de despesa"/>
    <n v="3"/>
    <n v="9000"/>
    <n v="27000"/>
    <n v="8206.6869300911858"/>
    <d v="2018-11-07T00:00:00"/>
    <s v="2018"/>
    <d v="2019-11-01T00:00:00"/>
    <s v="2019"/>
    <s v="adiantamento de despesa"/>
    <x v="2"/>
    <s v=" "/>
    <m/>
    <m/>
  </r>
  <r>
    <s v="AM"/>
    <x v="4"/>
    <x v="0"/>
    <x v="4"/>
    <s v="1.2.5.2.3"/>
    <x v="15"/>
    <m/>
    <m/>
    <m/>
    <m/>
    <m/>
    <m/>
    <m/>
    <m/>
    <s v="adiantamento de despesa"/>
    <s v="adiantamento de despesa"/>
    <n v="1"/>
    <n v="1000"/>
    <n v="1000"/>
    <n v="303.951367781155"/>
    <d v="2018-11-07T00:00:00"/>
    <s v="2018"/>
    <d v="2019-11-01T00:00:00"/>
    <s v="2019"/>
    <m/>
    <x v="0"/>
    <s v=" "/>
    <m/>
    <m/>
  </r>
  <r>
    <s v="AM"/>
    <x v="4"/>
    <x v="0"/>
    <x v="4"/>
    <s v="1.2.5.2.4"/>
    <x v="231"/>
    <m/>
    <m/>
    <m/>
    <m/>
    <m/>
    <m/>
    <m/>
    <m/>
    <s v="adiantamento de despesa"/>
    <s v="adiantamento de despesa"/>
    <n v="4"/>
    <n v="1000"/>
    <n v="4000"/>
    <n v="1215.80547112462"/>
    <d v="2018-11-07T00:00:00"/>
    <s v="2018"/>
    <d v="2019-11-01T00:00:00"/>
    <s v="2019"/>
    <s v="adiantamento de despesa"/>
    <x v="2"/>
    <s v=" "/>
    <m/>
    <m/>
  </r>
  <r>
    <s v="AM"/>
    <x v="4"/>
    <x v="0"/>
    <x v="4"/>
    <s v="1.2.5.2.5"/>
    <x v="232"/>
    <m/>
    <m/>
    <m/>
    <m/>
    <m/>
    <m/>
    <m/>
    <m/>
    <s v="hospedagem"/>
    <s v="hospedagem"/>
    <n v="1"/>
    <n v="7650"/>
    <n v="7650"/>
    <n v="2325.227963525836"/>
    <d v="2018-11-07T00:00:00"/>
    <s v="2018"/>
    <d v="2019-11-01T00:00:00"/>
    <s v="2019"/>
    <s v="hospedagem"/>
    <x v="2"/>
    <s v=" "/>
    <m/>
    <m/>
  </r>
  <r>
    <s v="AM"/>
    <x v="4"/>
    <x v="0"/>
    <x v="3"/>
    <s v="1.2.5.3"/>
    <x v="230"/>
    <m/>
    <m/>
    <m/>
    <m/>
    <m/>
    <m/>
    <m/>
    <m/>
    <m/>
    <m/>
    <m/>
    <m/>
    <n v="18950"/>
    <m/>
    <m/>
    <m/>
    <m/>
    <m/>
    <m/>
    <x v="0"/>
    <m/>
    <m/>
    <m/>
  </r>
  <r>
    <s v="AM"/>
    <x v="4"/>
    <x v="0"/>
    <x v="4"/>
    <s v="1.2.5.3.1"/>
    <x v="7"/>
    <m/>
    <m/>
    <m/>
    <m/>
    <m/>
    <m/>
    <m/>
    <m/>
    <s v="diaria"/>
    <s v="diaria"/>
    <n v="5"/>
    <n v="708"/>
    <n v="3540"/>
    <n v="1075.9878419452887"/>
    <d v="2018-11-07T00:00:00"/>
    <s v="2018"/>
    <d v="2019-11-01T00:00:00"/>
    <s v="2019"/>
    <s v="diaria"/>
    <x v="2"/>
    <s v=" "/>
    <m/>
    <m/>
  </r>
  <r>
    <s v="AM"/>
    <x v="4"/>
    <x v="0"/>
    <x v="4"/>
    <s v="1.2.5.3.2"/>
    <x v="103"/>
    <m/>
    <m/>
    <m/>
    <m/>
    <m/>
    <m/>
    <m/>
    <m/>
    <s v="aquisição de equipamento"/>
    <s v="pessoa juridica"/>
    <n v="1"/>
    <n v="1210"/>
    <n v="1210"/>
    <n v="367.78115501519756"/>
    <d v="2018-11-07T00:00:00"/>
    <s v="2018"/>
    <d v="2019-11-01T00:00:00"/>
    <s v="2019"/>
    <s v="GO"/>
    <x v="3"/>
    <s v=" "/>
    <m/>
    <m/>
  </r>
  <r>
    <s v="AM"/>
    <x v="4"/>
    <x v="0"/>
    <x v="4"/>
    <s v="1.2.5.3.3"/>
    <x v="140"/>
    <m/>
    <m/>
    <m/>
    <m/>
    <m/>
    <m/>
    <m/>
    <m/>
    <s v="aquisição de equipamento"/>
    <s v="pessoa juridica"/>
    <n v="1"/>
    <n v="2000"/>
    <n v="2000"/>
    <n v="607.90273556231"/>
    <d v="2018-11-07T00:00:00"/>
    <s v="2018"/>
    <d v="2019-11-01T00:00:00"/>
    <s v="2019"/>
    <s v="GO"/>
    <x v="3"/>
    <s v=" "/>
    <m/>
    <m/>
  </r>
  <r>
    <s v="AM"/>
    <x v="4"/>
    <x v="0"/>
    <x v="4"/>
    <s v="1.2.5.3.4"/>
    <x v="102"/>
    <m/>
    <m/>
    <m/>
    <m/>
    <m/>
    <m/>
    <m/>
    <m/>
    <s v="aquisição de equipamento"/>
    <s v="pessoa juridica"/>
    <n v="1"/>
    <n v="2000"/>
    <n v="2000"/>
    <n v="607.90273556231"/>
    <d v="2018-11-07T00:00:00"/>
    <s v="2018"/>
    <d v="2019-11-01T00:00:00"/>
    <s v="2019"/>
    <s v="GO"/>
    <x v="3"/>
    <s v=" "/>
    <m/>
    <m/>
  </r>
  <r>
    <s v="AM"/>
    <x v="4"/>
    <x v="0"/>
    <x v="4"/>
    <s v="1.2.5.3.5"/>
    <x v="233"/>
    <m/>
    <m/>
    <m/>
    <m/>
    <m/>
    <m/>
    <m/>
    <m/>
    <s v="serviço tecnico"/>
    <s v="pessoa juridica"/>
    <n v="1"/>
    <n v="10200"/>
    <n v="10200"/>
    <n v="3100.3039513677813"/>
    <d v="2018-11-07T00:00:00"/>
    <s v="2018"/>
    <d v="2019-11-01T00:00:00"/>
    <s v="2019"/>
    <s v="NCS"/>
    <x v="3"/>
    <s v=" "/>
    <m/>
    <m/>
  </r>
  <r>
    <s v="RO"/>
    <x v="4"/>
    <x v="0"/>
    <x v="0"/>
    <n v="2"/>
    <x v="234"/>
    <m/>
    <m/>
    <m/>
    <m/>
    <m/>
    <m/>
    <m/>
    <m/>
    <m/>
    <m/>
    <m/>
    <m/>
    <n v="149930"/>
    <m/>
    <m/>
    <m/>
    <m/>
    <m/>
    <m/>
    <x v="0"/>
    <m/>
    <m/>
    <m/>
  </r>
  <r>
    <s v="RO"/>
    <x v="4"/>
    <x v="0"/>
    <x v="1"/>
    <s v="2.2"/>
    <x v="235"/>
    <m/>
    <m/>
    <m/>
    <m/>
    <m/>
    <m/>
    <m/>
    <m/>
    <m/>
    <m/>
    <m/>
    <m/>
    <n v="149930"/>
    <m/>
    <m/>
    <m/>
    <m/>
    <m/>
    <m/>
    <x v="0"/>
    <m/>
    <m/>
    <m/>
  </r>
  <r>
    <s v="RO"/>
    <x v="4"/>
    <x v="0"/>
    <x v="2"/>
    <s v="2.2.1"/>
    <x v="236"/>
    <m/>
    <m/>
    <m/>
    <s v="Até o fim de 2019, 35 servidores capacitados para a gestão integrada de UC"/>
    <n v="35"/>
    <s v="servidores"/>
    <m/>
    <s v="Porto Velho"/>
    <m/>
    <m/>
    <m/>
    <m/>
    <n v="149930"/>
    <m/>
    <m/>
    <m/>
    <m/>
    <m/>
    <m/>
    <x v="0"/>
    <m/>
    <s v="A capacitação será digirida para a equipe gestora do NHI Humaitá, bem como para a CR-01 e servidores vinculados à referida coordenação regional. Os custos incluem despesas com descolacamento (diárias e passagens) de servidores e instrutores, custos com alimentação e locação de espaço para a realização do curso. O primeiro módulo do curso deve ser aplicado em 2018, ao passo em que o segundo deverá se dar na segunda metade de 2019, não figurando no primeiro POA. Cada módulo deve custar 100 mil reais."/>
    <m/>
  </r>
  <r>
    <s v="RO"/>
    <x v="4"/>
    <x v="0"/>
    <x v="3"/>
    <s v="2.2.1.1"/>
    <x v="237"/>
    <m/>
    <m/>
    <m/>
    <m/>
    <m/>
    <m/>
    <m/>
    <m/>
    <m/>
    <m/>
    <m/>
    <m/>
    <n v="50000"/>
    <m/>
    <m/>
    <m/>
    <m/>
    <m/>
    <m/>
    <x v="0"/>
    <m/>
    <m/>
    <m/>
  </r>
  <r>
    <s v="RO"/>
    <x v="4"/>
    <x v="0"/>
    <x v="4"/>
    <s v="2.2.1.1.1"/>
    <x v="237"/>
    <m/>
    <m/>
    <m/>
    <m/>
    <m/>
    <m/>
    <m/>
    <m/>
    <s v="contrataçao de consultoria"/>
    <s v="pessoa juridica"/>
    <n v="1"/>
    <n v="50000"/>
    <n v="50000"/>
    <n v="15197.568389057751"/>
    <d v="2019-01-07T00:00:00"/>
    <s v="2018"/>
    <d v="2019-07-31T00:00:00"/>
    <n v="2019"/>
    <s v="CS"/>
    <x v="4"/>
    <s v=" "/>
    <m/>
    <m/>
  </r>
  <r>
    <s v="AM"/>
    <x v="4"/>
    <x v="0"/>
    <x v="3"/>
    <s v="2.2.1.2"/>
    <x v="238"/>
    <m/>
    <m/>
    <m/>
    <m/>
    <m/>
    <m/>
    <m/>
    <m/>
    <m/>
    <m/>
    <m/>
    <m/>
    <n v="99930"/>
    <m/>
    <m/>
    <m/>
    <m/>
    <m/>
    <m/>
    <x v="0"/>
    <m/>
    <s v="O primeiro módulo ocorrerá em set/2018 e o segundo em ago/2019. O valor de R$ 49.265,00 seráduplicado para o próximo módulo."/>
    <m/>
  </r>
  <r>
    <s v="AM"/>
    <x v="4"/>
    <x v="0"/>
    <x v="4"/>
    <s v="2.2.1.2.1"/>
    <x v="68"/>
    <m/>
    <m/>
    <m/>
    <m/>
    <m/>
    <m/>
    <m/>
    <m/>
    <s v="passagem aerea"/>
    <s v="passagem aerea"/>
    <n v="100"/>
    <n v="700"/>
    <n v="70000"/>
    <n v="21276.59574468085"/>
    <d v="2019-01-07T00:00:00"/>
    <s v="2018"/>
    <d v="2019-07-31T00:00:00"/>
    <n v="2019"/>
    <s v="passagem aerea"/>
    <x v="2"/>
    <s v=" "/>
    <m/>
    <m/>
  </r>
  <r>
    <s v="AM"/>
    <x v="4"/>
    <x v="0"/>
    <x v="4"/>
    <s v="2.2.1.2.2"/>
    <x v="7"/>
    <m/>
    <m/>
    <m/>
    <m/>
    <m/>
    <m/>
    <m/>
    <m/>
    <s v="diaria"/>
    <s v="diaria"/>
    <n v="90"/>
    <n v="177"/>
    <n v="15930"/>
    <n v="4841.9452887537991"/>
    <d v="2019-01-07T00:00:00"/>
    <s v="2018"/>
    <d v="2019-07-31T00:00:00"/>
    <n v="2019"/>
    <s v="diaria"/>
    <x v="2"/>
    <s v=" "/>
    <m/>
    <m/>
  </r>
  <r>
    <s v="AM"/>
    <x v="4"/>
    <x v="0"/>
    <x v="4"/>
    <s v="2.2.1.2.3"/>
    <x v="239"/>
    <m/>
    <m/>
    <m/>
    <m/>
    <m/>
    <m/>
    <m/>
    <m/>
    <s v="locacao de sala"/>
    <s v="pessoa juridica"/>
    <n v="2"/>
    <n v="3500"/>
    <n v="7000"/>
    <n v="2127.6595744680849"/>
    <d v="2019-01-07T00:00:00"/>
    <s v="2018"/>
    <d v="2019-07-31T00:00:00"/>
    <n v="2019"/>
    <s v="NCS"/>
    <x v="3"/>
    <s v=" "/>
    <m/>
    <m/>
  </r>
  <r>
    <s v="AM"/>
    <x v="4"/>
    <x v="0"/>
    <x v="4"/>
    <s v="2.2.1.2.4"/>
    <x v="240"/>
    <m/>
    <m/>
    <m/>
    <m/>
    <m/>
    <m/>
    <m/>
    <m/>
    <s v="adiantamento de despesa"/>
    <s v="pessoa juridica"/>
    <n v="2"/>
    <n v="3000"/>
    <n v="6000"/>
    <n v="1823.70820668693"/>
    <d v="2019-01-07T00:00:00"/>
    <s v="2018"/>
    <d v="2019-07-31T00:00:00"/>
    <n v="2019"/>
    <s v="adiantamento de despesa"/>
    <x v="2"/>
    <s v=" "/>
    <m/>
    <m/>
  </r>
  <r>
    <s v="AM"/>
    <x v="4"/>
    <x v="0"/>
    <x v="4"/>
    <s v="2.2.1.2.5"/>
    <x v="15"/>
    <m/>
    <m/>
    <m/>
    <m/>
    <m/>
    <m/>
    <m/>
    <m/>
    <s v="adiantamento de despesa"/>
    <s v="adiantamento de despesa"/>
    <n v="1"/>
    <n v="1000"/>
    <n v="1000"/>
    <n v="303.951367781155"/>
    <d v="2019-01-07T00:00:00"/>
    <s v="2018"/>
    <d v="2019-07-31T00:00:00"/>
    <n v="2019"/>
    <m/>
    <x v="0"/>
    <s v=" "/>
    <m/>
    <m/>
  </r>
  <r>
    <s v="AM"/>
    <x v="4"/>
    <x v="0"/>
    <x v="0"/>
    <n v="5"/>
    <x v="241"/>
    <m/>
    <m/>
    <m/>
    <m/>
    <m/>
    <m/>
    <m/>
    <m/>
    <m/>
    <m/>
    <m/>
    <m/>
    <n v="160000"/>
    <m/>
    <m/>
    <m/>
    <m/>
    <m/>
    <m/>
    <x v="0"/>
    <m/>
    <m/>
    <m/>
  </r>
  <r>
    <s v="AM"/>
    <x v="4"/>
    <x v="0"/>
    <x v="1"/>
    <s v="5.4"/>
    <x v="242"/>
    <m/>
    <m/>
    <m/>
    <m/>
    <m/>
    <m/>
    <m/>
    <m/>
    <m/>
    <m/>
    <m/>
    <m/>
    <n v="160000"/>
    <m/>
    <m/>
    <m/>
    <m/>
    <m/>
    <m/>
    <x v="0"/>
    <m/>
    <m/>
    <m/>
  </r>
  <r>
    <s v="AM"/>
    <x v="4"/>
    <x v="0"/>
    <x v="2"/>
    <s v="5.4.1"/>
    <x v="243"/>
    <m/>
    <m/>
    <m/>
    <s v="As obras previstas objetivam apoiar a transferência dos moradores do Rio Amônia para uma nova área em virtude da sobreposição com a TI Arara do Rio Amônia, com a construçao de infraestutura necessária ao desenvolvimento de atividades agroflorestais, incluindo a farinha de mandioca, principal produto comercializado na UC.  A despesa inclui o projeto executivo. Até o fim de 2018, casa de farinha construída e o poço artesiano finalizado, trazendo melhores condições de geração de renda e saúde, pelo consumo de água de boa qualidade"/>
    <m/>
    <m/>
    <m/>
    <s v="RESEX Alto Juruá"/>
    <m/>
    <m/>
    <m/>
    <m/>
    <n v="160000"/>
    <m/>
    <m/>
    <m/>
    <m/>
    <m/>
    <m/>
    <x v="0"/>
    <m/>
    <m/>
    <m/>
  </r>
  <r>
    <s v="AM"/>
    <x v="4"/>
    <x v="0"/>
    <x v="3"/>
    <s v="5.4.1.1"/>
    <x v="244"/>
    <m/>
    <m/>
    <m/>
    <m/>
    <m/>
    <m/>
    <m/>
    <m/>
    <m/>
    <m/>
    <m/>
    <m/>
    <n v="60000"/>
    <m/>
    <m/>
    <m/>
    <m/>
    <m/>
    <m/>
    <x v="0"/>
    <m/>
    <m/>
    <m/>
  </r>
  <r>
    <s v="AM"/>
    <x v="4"/>
    <x v="0"/>
    <x v="4"/>
    <s v="5.4.1.1.1"/>
    <x v="245"/>
    <s v="Casa de farinha apta para funcionamento"/>
    <m/>
    <m/>
    <m/>
    <m/>
    <m/>
    <m/>
    <m/>
    <s v="obra"/>
    <s v="pessoa juridica"/>
    <n v="1"/>
    <n v="60000"/>
    <n v="60000"/>
    <n v="18237.082066869301"/>
    <d v="2018-12-03T00:00:00"/>
    <s v="2018"/>
    <d v="2019-02-28T00:00:00"/>
    <s v="2019"/>
    <s v="NCS"/>
    <x v="1"/>
    <s v=" "/>
    <m/>
    <m/>
  </r>
  <r>
    <s v="AM"/>
    <x v="4"/>
    <x v="0"/>
    <x v="3"/>
    <s v="5.4.1.2"/>
    <x v="246"/>
    <m/>
    <m/>
    <m/>
    <m/>
    <m/>
    <m/>
    <m/>
    <m/>
    <m/>
    <m/>
    <m/>
    <m/>
    <n v="100000"/>
    <m/>
    <m/>
    <m/>
    <m/>
    <m/>
    <m/>
    <x v="0"/>
    <m/>
    <m/>
    <m/>
  </r>
  <r>
    <s v="AM"/>
    <x v="4"/>
    <x v="0"/>
    <x v="4"/>
    <s v="5.4.1.2.1"/>
    <x v="247"/>
    <s v="Poço artesiano entre com resultados de testes de potabilidade aprovados."/>
    <m/>
    <m/>
    <m/>
    <m/>
    <m/>
    <m/>
    <m/>
    <s v="obra"/>
    <s v="pessoa juridica"/>
    <n v="1"/>
    <n v="100000"/>
    <n v="100000"/>
    <n v="30395.136778115502"/>
    <d v="2018-12-03T00:00:00"/>
    <s v="2018"/>
    <d v="2019-02-28T00:00:00"/>
    <s v="2019"/>
    <s v="CW"/>
    <x v="1"/>
    <s v=" "/>
    <m/>
    <m/>
  </r>
  <r>
    <m/>
    <x v="4"/>
    <x v="0"/>
    <x v="0"/>
    <n v="6"/>
    <x v="248"/>
    <m/>
    <m/>
    <m/>
    <m/>
    <m/>
    <m/>
    <m/>
    <m/>
    <m/>
    <m/>
    <m/>
    <m/>
    <n v="535458"/>
    <m/>
    <m/>
    <m/>
    <m/>
    <m/>
    <m/>
    <x v="0"/>
    <m/>
    <m/>
    <m/>
  </r>
  <r>
    <m/>
    <x v="4"/>
    <x v="0"/>
    <x v="1"/>
    <s v="6.1"/>
    <x v="249"/>
    <m/>
    <m/>
    <m/>
    <m/>
    <m/>
    <m/>
    <m/>
    <m/>
    <m/>
    <m/>
    <m/>
    <m/>
    <n v="49916"/>
    <m/>
    <m/>
    <m/>
    <m/>
    <m/>
    <m/>
    <x v="0"/>
    <m/>
    <m/>
    <m/>
  </r>
  <r>
    <s v="AC"/>
    <x v="4"/>
    <x v="0"/>
    <x v="2"/>
    <s v="6.1.2"/>
    <x v="250"/>
    <m/>
    <m/>
    <m/>
    <s v="Em 2019, relatório técnico finalizado com as áreas de SAF identificadas na RESEX Chico Mendes. O relatório em questão deverá, além disso, definir os modelos a serem implementados"/>
    <n v="1"/>
    <s v="relatório"/>
    <m/>
    <s v="RESEX Chico Mendes"/>
    <m/>
    <m/>
    <m/>
    <m/>
    <n v="49916"/>
    <m/>
    <m/>
    <m/>
    <m/>
    <m/>
    <m/>
    <x v="0"/>
    <m/>
    <m/>
    <m/>
  </r>
  <r>
    <s v="AC"/>
    <x v="4"/>
    <x v="0"/>
    <x v="3"/>
    <s v="6.1.2.1"/>
    <x v="251"/>
    <m/>
    <m/>
    <m/>
    <m/>
    <m/>
    <m/>
    <m/>
    <m/>
    <m/>
    <m/>
    <m/>
    <m/>
    <n v="20000"/>
    <m/>
    <m/>
    <m/>
    <m/>
    <m/>
    <m/>
    <x v="0"/>
    <m/>
    <m/>
    <m/>
  </r>
  <r>
    <s v="AC"/>
    <x v="4"/>
    <x v="0"/>
    <x v="4"/>
    <s v="6.1.2.1.1"/>
    <x v="252"/>
    <m/>
    <m/>
    <m/>
    <m/>
    <m/>
    <m/>
    <m/>
    <m/>
    <s v="contrataçao de consultoria"/>
    <s v="pessoa fisica"/>
    <n v="1"/>
    <n v="15000"/>
    <n v="15000"/>
    <n v="4559.2705167173253"/>
    <d v="2018-12-10T00:00:00"/>
    <s v="2018"/>
    <d v="2019-08-15T00:00:00"/>
    <n v="2019"/>
    <s v="CS"/>
    <x v="5"/>
    <s v=" "/>
    <m/>
    <m/>
  </r>
  <r>
    <s v="AC"/>
    <x v="4"/>
    <x v="0"/>
    <x v="4"/>
    <s v="6.1.2.1.2"/>
    <x v="7"/>
    <m/>
    <m/>
    <m/>
    <m/>
    <m/>
    <m/>
    <m/>
    <s v="Rio Branco"/>
    <s v="diaria"/>
    <s v="diaria"/>
    <n v="6"/>
    <n v="240"/>
    <n v="1440"/>
    <n v="437.68996960486322"/>
    <d v="2018-12-10T00:00:00"/>
    <s v="2018"/>
    <d v="2019-08-15T00:00:00"/>
    <n v="2019"/>
    <s v="diaria"/>
    <x v="2"/>
    <s v=" "/>
    <m/>
    <m/>
  </r>
  <r>
    <s v="AC"/>
    <x v="4"/>
    <x v="0"/>
    <x v="4"/>
    <s v="6.1.2.1.3"/>
    <x v="68"/>
    <m/>
    <m/>
    <m/>
    <m/>
    <m/>
    <m/>
    <m/>
    <m/>
    <s v="passagem aerea"/>
    <s v="passagem aerea"/>
    <n v="4"/>
    <n v="890"/>
    <n v="3560"/>
    <n v="1082.0668693009118"/>
    <d v="2018-12-10T00:00:00"/>
    <s v="2018"/>
    <d v="2019-08-15T00:00:00"/>
    <n v="2019"/>
    <s v="passagem aerea"/>
    <x v="2"/>
    <s v=" "/>
    <m/>
    <m/>
  </r>
  <r>
    <s v="AC"/>
    <x v="4"/>
    <x v="0"/>
    <x v="3"/>
    <s v="6.1.2.2"/>
    <x v="253"/>
    <m/>
    <m/>
    <m/>
    <m/>
    <m/>
    <m/>
    <m/>
    <m/>
    <m/>
    <m/>
    <m/>
    <m/>
    <n v="29916"/>
    <m/>
    <m/>
    <m/>
    <m/>
    <m/>
    <m/>
    <x v="0"/>
    <m/>
    <m/>
    <m/>
  </r>
  <r>
    <s v="AC"/>
    <x v="4"/>
    <x v="0"/>
    <x v="4"/>
    <s v="6.1.2.2.1"/>
    <x v="254"/>
    <m/>
    <m/>
    <m/>
    <m/>
    <m/>
    <m/>
    <m/>
    <m/>
    <s v="contrataçao de consultoria"/>
    <s v="pessoa fisica"/>
    <n v="1"/>
    <n v="27000"/>
    <n v="27000"/>
    <n v="8206.6869300911858"/>
    <d v="2018-12-10T00:00:00"/>
    <s v="2018"/>
    <d v="2019-08-15T00:00:00"/>
    <n v="2019"/>
    <s v="CS"/>
    <x v="7"/>
    <s v=" "/>
    <m/>
    <m/>
  </r>
  <r>
    <s v="AC"/>
    <x v="4"/>
    <x v="0"/>
    <x v="4"/>
    <s v="6.1.2.2.2"/>
    <x v="7"/>
    <m/>
    <m/>
    <m/>
    <m/>
    <m/>
    <m/>
    <m/>
    <m/>
    <s v="diaria"/>
    <s v="diaria"/>
    <n v="8"/>
    <n v="177"/>
    <n v="1416"/>
    <n v="430.3951367781155"/>
    <d v="2018-12-10T00:00:00"/>
    <s v="2018"/>
    <d v="2019-08-15T00:00:00"/>
    <n v="2019"/>
    <s v="diaria"/>
    <x v="2"/>
    <s v=" "/>
    <m/>
    <m/>
  </r>
  <r>
    <s v="AC"/>
    <x v="4"/>
    <x v="0"/>
    <x v="4"/>
    <s v="6.1.2.2.3"/>
    <x v="8"/>
    <m/>
    <m/>
    <m/>
    <m/>
    <m/>
    <m/>
    <m/>
    <m/>
    <s v="adiantamento de despesa"/>
    <s v="adiantamento de despesa"/>
    <n v="2"/>
    <n v="750"/>
    <n v="1500"/>
    <n v="455.9270516717325"/>
    <d v="2018-12-10T00:00:00"/>
    <s v="2018"/>
    <d v="2019-08-15T00:00:00"/>
    <n v="2019"/>
    <s v="adiantamento de despesa"/>
    <x v="2"/>
    <s v=" "/>
    <m/>
    <m/>
  </r>
  <r>
    <s v="AC"/>
    <x v="4"/>
    <x v="0"/>
    <x v="1"/>
    <s v="6.3"/>
    <x v="255"/>
    <m/>
    <m/>
    <m/>
    <m/>
    <m/>
    <m/>
    <m/>
    <m/>
    <m/>
    <m/>
    <m/>
    <m/>
    <n v="99922"/>
    <m/>
    <m/>
    <m/>
    <m/>
    <m/>
    <m/>
    <x v="0"/>
    <m/>
    <m/>
    <m/>
  </r>
  <r>
    <s v="AC"/>
    <x v="4"/>
    <x v="0"/>
    <x v="2"/>
    <s v="6.3.2"/>
    <x v="256"/>
    <m/>
    <m/>
    <m/>
    <s v="Em 30 meses, realizar capacitação para 50 pessoas. Iniciativa a ser iniciada a partir da segunda metada do ano de 2019"/>
    <m/>
    <m/>
    <m/>
    <s v="RESEX Chico Mendes"/>
    <m/>
    <m/>
    <m/>
    <m/>
    <n v="99922"/>
    <m/>
    <m/>
    <m/>
    <m/>
    <m/>
    <m/>
    <x v="0"/>
    <m/>
    <m/>
    <m/>
  </r>
  <r>
    <s v="AC"/>
    <x v="4"/>
    <x v="0"/>
    <x v="3"/>
    <s v="6.3.2.1"/>
    <x v="257"/>
    <m/>
    <m/>
    <m/>
    <m/>
    <m/>
    <m/>
    <m/>
    <m/>
    <m/>
    <m/>
    <m/>
    <m/>
    <n v="99922"/>
    <m/>
    <m/>
    <m/>
    <m/>
    <m/>
    <m/>
    <x v="0"/>
    <m/>
    <m/>
    <m/>
  </r>
  <r>
    <s v="AC"/>
    <x v="4"/>
    <x v="0"/>
    <x v="4"/>
    <s v="6.3.2.1.1"/>
    <x v="258"/>
    <m/>
    <m/>
    <m/>
    <m/>
    <m/>
    <m/>
    <m/>
    <m/>
    <s v="contrataçao de consultoria"/>
    <s v="pessoa juridica"/>
    <n v="1"/>
    <n v="90000"/>
    <n v="90000"/>
    <n v="27355.62310030395"/>
    <d v="2018-12-10T00:00:00"/>
    <s v="2018"/>
    <d v="2019-08-15T00:00:00"/>
    <n v="2019"/>
    <s v="CS"/>
    <x v="4"/>
    <s v=" "/>
    <m/>
    <m/>
  </r>
  <r>
    <s v="AC"/>
    <x v="4"/>
    <x v="0"/>
    <x v="4"/>
    <s v="6.3.2.1.2"/>
    <x v="7"/>
    <m/>
    <m/>
    <m/>
    <m/>
    <m/>
    <m/>
    <m/>
    <m/>
    <s v="diaria"/>
    <s v="diaria"/>
    <n v="46"/>
    <n v="177"/>
    <n v="8142"/>
    <n v="2474.772036474164"/>
    <d v="2018-12-10T00:00:00"/>
    <s v="2018"/>
    <d v="2019-08-15T00:00:00"/>
    <n v="2019"/>
    <s v="diaria"/>
    <x v="2"/>
    <s v=" "/>
    <m/>
    <m/>
  </r>
  <r>
    <s v="AC"/>
    <x v="4"/>
    <x v="0"/>
    <x v="4"/>
    <s v="6.3.2.1.3"/>
    <x v="68"/>
    <m/>
    <m/>
    <m/>
    <m/>
    <m/>
    <m/>
    <m/>
    <m/>
    <s v="passagem aerea"/>
    <s v="passagem aerea"/>
    <n v="2"/>
    <n v="890"/>
    <n v="1780"/>
    <n v="541.03343465045589"/>
    <d v="2018-12-10T00:00:00"/>
    <s v="2018"/>
    <d v="2019-08-15T00:00:00"/>
    <n v="2019"/>
    <s v="passagem aerea"/>
    <x v="2"/>
    <s v=" "/>
    <m/>
    <m/>
  </r>
  <r>
    <s v="AC"/>
    <x v="4"/>
    <x v="0"/>
    <x v="1"/>
    <s v="6.5"/>
    <x v="259"/>
    <m/>
    <m/>
    <m/>
    <m/>
    <m/>
    <m/>
    <m/>
    <m/>
    <m/>
    <m/>
    <m/>
    <m/>
    <n v="385620"/>
    <m/>
    <m/>
    <m/>
    <m/>
    <m/>
    <m/>
    <x v="0"/>
    <m/>
    <m/>
    <m/>
  </r>
  <r>
    <s v="AC"/>
    <x v="4"/>
    <x v="0"/>
    <x v="2"/>
    <s v="6.5.1"/>
    <x v="260"/>
    <m/>
    <m/>
    <m/>
    <s v="SAF implementado em áreas que totalizam 25 hectareas da RESEX Chico Mendes"/>
    <m/>
    <m/>
    <m/>
    <s v="RESEX Chico Mendes"/>
    <m/>
    <m/>
    <m/>
    <m/>
    <n v="385620"/>
    <m/>
    <m/>
    <m/>
    <m/>
    <m/>
    <m/>
    <x v="0"/>
    <m/>
    <m/>
    <m/>
  </r>
  <r>
    <s v="AC"/>
    <x v="4"/>
    <x v="0"/>
    <x v="3"/>
    <s v="6.5.1.1"/>
    <x v="261"/>
    <m/>
    <m/>
    <m/>
    <m/>
    <m/>
    <m/>
    <m/>
    <m/>
    <m/>
    <m/>
    <m/>
    <m/>
    <n v="385620"/>
    <m/>
    <m/>
    <m/>
    <m/>
    <m/>
    <m/>
    <x v="0"/>
    <m/>
    <m/>
    <m/>
  </r>
  <r>
    <s v="AC"/>
    <x v="4"/>
    <x v="0"/>
    <x v="4"/>
    <s v="6.5.1.1.1"/>
    <x v="262"/>
    <m/>
    <m/>
    <m/>
    <m/>
    <m/>
    <m/>
    <m/>
    <m/>
    <s v="contrataçao de consultoria"/>
    <s v="pessoa juridica"/>
    <n v="1"/>
    <n v="375000"/>
    <n v="375000"/>
    <n v="113981.76291793313"/>
    <d v="2018-12-10T00:00:00"/>
    <s v="2018"/>
    <d v="2019-02-15T00:00:00"/>
    <n v="2019"/>
    <s v="NCS"/>
    <x v="1"/>
    <s v=" "/>
    <m/>
    <m/>
  </r>
  <r>
    <s v="AC"/>
    <x v="4"/>
    <x v="0"/>
    <x v="4"/>
    <s v="6.5.1.1.2"/>
    <x v="7"/>
    <m/>
    <m/>
    <m/>
    <m/>
    <m/>
    <m/>
    <m/>
    <m/>
    <s v="diaria"/>
    <s v="diaria"/>
    <n v="60"/>
    <n v="177"/>
    <n v="10620"/>
    <n v="3227.9635258358662"/>
    <d v="2018-12-10T00:00:00"/>
    <s v="2018"/>
    <d v="2019-02-15T00:00:00"/>
    <n v="2019"/>
    <s v="diaria"/>
    <x v="2"/>
    <s v=" "/>
    <m/>
    <m/>
  </r>
  <r>
    <s v="RO"/>
    <x v="4"/>
    <x v="0"/>
    <x v="0"/>
    <s v="7 (7.1)"/>
    <x v="263"/>
    <m/>
    <m/>
    <m/>
    <s v="Apoiar a estruturação da cadeia de recursos aquáticos"/>
    <m/>
    <m/>
    <m/>
    <m/>
    <m/>
    <m/>
    <m/>
    <m/>
    <n v="224996"/>
    <m/>
    <m/>
    <m/>
    <m/>
    <m/>
    <m/>
    <x v="0"/>
    <m/>
    <m/>
    <m/>
  </r>
  <r>
    <s v="RO"/>
    <x v="4"/>
    <x v="0"/>
    <x v="1"/>
    <s v="7.2"/>
    <x v="264"/>
    <s v="Até 2020, planos de negócios elaborados para as Reservas Extrativistas Lago do Cuniã e Ixuti e Médio Purus"/>
    <m/>
    <m/>
    <m/>
    <m/>
    <m/>
    <m/>
    <m/>
    <m/>
    <m/>
    <m/>
    <m/>
    <n v="60000"/>
    <m/>
    <m/>
    <m/>
    <m/>
    <m/>
    <m/>
    <x v="0"/>
    <m/>
    <m/>
    <m/>
  </r>
  <r>
    <s v="RO"/>
    <x v="4"/>
    <x v="0"/>
    <x v="2"/>
    <s v="7.2.1"/>
    <x v="265"/>
    <s v="Até 2020, plano de negócios elaborado"/>
    <m/>
    <m/>
    <s v="1 plano de negocios"/>
    <n v="1"/>
    <s v="plano de negocios"/>
    <m/>
    <s v="RESEX Lago do Cuniã"/>
    <s v="consultoria"/>
    <m/>
    <m/>
    <m/>
    <n v="60000"/>
    <m/>
    <m/>
    <m/>
    <m/>
    <m/>
    <m/>
    <x v="0"/>
    <m/>
    <m/>
    <m/>
  </r>
  <r>
    <s v="RO"/>
    <x v="4"/>
    <x v="0"/>
    <x v="3"/>
    <s v="7.2.1.1"/>
    <x v="266"/>
    <m/>
    <m/>
    <m/>
    <m/>
    <m/>
    <m/>
    <m/>
    <m/>
    <m/>
    <m/>
    <m/>
    <m/>
    <n v="60000"/>
    <m/>
    <m/>
    <m/>
    <m/>
    <m/>
    <m/>
    <x v="0"/>
    <m/>
    <m/>
    <m/>
  </r>
  <r>
    <s v="RO"/>
    <x v="4"/>
    <x v="0"/>
    <x v="4"/>
    <s v="7.2.1.1.1"/>
    <x v="266"/>
    <m/>
    <m/>
    <m/>
    <m/>
    <m/>
    <m/>
    <m/>
    <m/>
    <s v="contrataçao de consultoria"/>
    <s v="pessoa juridica"/>
    <n v="1"/>
    <n v="60000"/>
    <n v="60000"/>
    <n v="18237.082066869301"/>
    <d v="2018-12-01T00:00:00"/>
    <s v="2018"/>
    <d v="2019-12-01T00:00:00"/>
    <n v="2019"/>
    <s v="CS"/>
    <x v="4"/>
    <s v=" "/>
    <m/>
    <m/>
  </r>
  <r>
    <s v="RO"/>
    <x v="4"/>
    <x v="0"/>
    <x v="1"/>
    <s v="7.3"/>
    <x v="267"/>
    <m/>
    <m/>
    <m/>
    <m/>
    <m/>
    <m/>
    <m/>
    <m/>
    <m/>
    <m/>
    <m/>
    <m/>
    <n v="89996"/>
    <m/>
    <m/>
    <m/>
    <m/>
    <m/>
    <m/>
    <x v="0"/>
    <m/>
    <m/>
    <m/>
  </r>
  <r>
    <s v="RO"/>
    <x v="4"/>
    <x v="0"/>
    <x v="2"/>
    <s v="7.3.1"/>
    <x v="268"/>
    <s v="Até 2021, 105  pessoas capacitadas"/>
    <m/>
    <m/>
    <s v="4 oficinas para capacitação de 105 pessoas capacitadas"/>
    <n v="105"/>
    <s v="pessoa"/>
    <m/>
    <s v="RESEX Lago do Cuniã"/>
    <s v="consultoria"/>
    <m/>
    <m/>
    <m/>
    <n v="89996"/>
    <m/>
    <d v="2018-11-01T00:00:00"/>
    <n v="2018"/>
    <d v="2019-10-01T00:00:00"/>
    <n v="2019"/>
    <m/>
    <x v="0"/>
    <m/>
    <m/>
    <m/>
  </r>
  <r>
    <s v="RO"/>
    <x v="4"/>
    <x v="0"/>
    <x v="3"/>
    <s v="7.3.1.1"/>
    <x v="269"/>
    <m/>
    <m/>
    <m/>
    <m/>
    <m/>
    <m/>
    <m/>
    <m/>
    <m/>
    <m/>
    <m/>
    <m/>
    <n v="89996"/>
    <m/>
    <m/>
    <m/>
    <m/>
    <m/>
    <m/>
    <x v="0"/>
    <m/>
    <m/>
    <m/>
  </r>
  <r>
    <s v="RO"/>
    <x v="4"/>
    <x v="0"/>
    <x v="4"/>
    <s v="7.3.1.1.1"/>
    <x v="270"/>
    <m/>
    <m/>
    <m/>
    <m/>
    <m/>
    <m/>
    <m/>
    <m/>
    <s v="contrataçao de consultoria"/>
    <s v="pessoa juridica"/>
    <n v="1"/>
    <n v="80000"/>
    <n v="80000"/>
    <n v="24316.109422492402"/>
    <d v="2019-03-01T00:00:00"/>
    <s v="2019"/>
    <d v="2019-09-01T00:00:00"/>
    <n v="2019"/>
    <s v="CS"/>
    <x v="4"/>
    <s v=" "/>
    <m/>
    <m/>
  </r>
  <r>
    <s v="RO"/>
    <x v="4"/>
    <x v="0"/>
    <x v="4"/>
    <s v="7.3.1.1.2"/>
    <x v="7"/>
    <m/>
    <m/>
    <m/>
    <m/>
    <m/>
    <m/>
    <m/>
    <m/>
    <s v="diaria"/>
    <s v="diaria"/>
    <n v="24"/>
    <n v="240"/>
    <n v="5760"/>
    <n v="1750.7598784194529"/>
    <d v="2019-03-01T00:00:00"/>
    <s v="2019"/>
    <d v="2019-09-01T00:00:00"/>
    <n v="2019"/>
    <s v="diaria"/>
    <x v="2"/>
    <s v=" "/>
    <m/>
    <m/>
  </r>
  <r>
    <s v="RO"/>
    <x v="4"/>
    <x v="0"/>
    <x v="4"/>
    <s v="7.3.1.1.3"/>
    <x v="68"/>
    <m/>
    <m/>
    <m/>
    <m/>
    <m/>
    <m/>
    <m/>
    <m/>
    <s v="passagem aerea"/>
    <s v="passagem aerea"/>
    <n v="6"/>
    <n v="706"/>
    <n v="4236"/>
    <n v="1287.5379939209727"/>
    <d v="2019-03-01T00:00:00"/>
    <s v="2019"/>
    <d v="2019-09-01T00:00:00"/>
    <n v="2019"/>
    <s v="passagem aerea"/>
    <x v="2"/>
    <s v=" "/>
    <m/>
    <m/>
  </r>
  <r>
    <s v="RO"/>
    <x v="4"/>
    <x v="0"/>
    <x v="1"/>
    <s v="7.4"/>
    <x v="271"/>
    <m/>
    <m/>
    <m/>
    <m/>
    <m/>
    <m/>
    <m/>
    <m/>
    <m/>
    <m/>
    <m/>
    <m/>
    <n v="75000"/>
    <m/>
    <m/>
    <m/>
    <m/>
    <m/>
    <m/>
    <x v="0"/>
    <m/>
    <m/>
    <m/>
  </r>
  <r>
    <s v="RO"/>
    <x v="4"/>
    <x v="0"/>
    <x v="2"/>
    <s v="7.4.1"/>
    <x v="272"/>
    <m/>
    <m/>
    <m/>
    <s v="Até o fim de 2019, 02 quadriciclos apoiando o escoamento da produção "/>
    <n v="2"/>
    <s v="quadriciclo"/>
    <m/>
    <m/>
    <m/>
    <m/>
    <m/>
    <m/>
    <n v="75000"/>
    <m/>
    <m/>
    <m/>
    <m/>
    <m/>
    <m/>
    <x v="0"/>
    <m/>
    <m/>
    <m/>
  </r>
  <r>
    <s v="RO"/>
    <x v="4"/>
    <x v="0"/>
    <x v="3"/>
    <s v="7.4.1.1"/>
    <x v="273"/>
    <m/>
    <m/>
    <m/>
    <m/>
    <m/>
    <m/>
    <m/>
    <m/>
    <m/>
    <m/>
    <m/>
    <m/>
    <n v="75000"/>
    <m/>
    <m/>
    <m/>
    <m/>
    <m/>
    <m/>
    <x v="0"/>
    <m/>
    <m/>
    <m/>
  </r>
  <r>
    <s v="RO"/>
    <x v="4"/>
    <x v="0"/>
    <x v="4"/>
    <s v="7.4.1.1.1"/>
    <x v="273"/>
    <m/>
    <m/>
    <m/>
    <m/>
    <m/>
    <m/>
    <m/>
    <m/>
    <s v="aquisicao de veiculo"/>
    <s v="pessoa juridica"/>
    <n v="2"/>
    <n v="37500"/>
    <n v="75000"/>
    <n v="22796.352583586628"/>
    <d v="2018-11-14T00:00:00"/>
    <s v="2018"/>
    <d v="2019-01-21T00:00:00"/>
    <n v="2019"/>
    <s v="GO"/>
    <x v="3"/>
    <s v=" "/>
    <m/>
    <m/>
  </r>
  <r>
    <m/>
    <x v="4"/>
    <x v="0"/>
    <x v="0"/>
    <s v="8 (7.2)"/>
    <x v="263"/>
    <m/>
    <m/>
    <m/>
    <s v="Apoiar a estruturação da cadeia de recursos aquáticos"/>
    <m/>
    <m/>
    <m/>
    <m/>
    <m/>
    <m/>
    <m/>
    <m/>
    <n v="90000"/>
    <m/>
    <m/>
    <m/>
    <m/>
    <m/>
    <m/>
    <x v="0"/>
    <m/>
    <m/>
    <m/>
  </r>
  <r>
    <m/>
    <x v="4"/>
    <x v="0"/>
    <x v="1"/>
    <s v="8.1"/>
    <x v="274"/>
    <s v="Até de julho de 2018, diagnóstico e mapeamento realizado"/>
    <m/>
    <m/>
    <m/>
    <m/>
    <m/>
    <m/>
    <m/>
    <m/>
    <m/>
    <m/>
    <m/>
    <n v="90000"/>
    <m/>
    <m/>
    <m/>
    <m/>
    <m/>
    <m/>
    <x v="0"/>
    <m/>
    <m/>
    <m/>
  </r>
  <r>
    <m/>
    <x v="4"/>
    <x v="0"/>
    <x v="2"/>
    <s v="8.1.1"/>
    <x v="275"/>
    <m/>
    <m/>
    <m/>
    <m/>
    <m/>
    <m/>
    <m/>
    <m/>
    <m/>
    <m/>
    <m/>
    <m/>
    <n v="90000"/>
    <m/>
    <m/>
    <m/>
    <m/>
    <m/>
    <m/>
    <x v="0"/>
    <m/>
    <m/>
    <m/>
  </r>
  <r>
    <m/>
    <x v="4"/>
    <x v="0"/>
    <x v="3"/>
    <s v="8.1.1.1"/>
    <x v="276"/>
    <m/>
    <m/>
    <m/>
    <m/>
    <m/>
    <m/>
    <m/>
    <m/>
    <m/>
    <m/>
    <m/>
    <m/>
    <n v="90000"/>
    <m/>
    <m/>
    <m/>
    <m/>
    <m/>
    <m/>
    <x v="0"/>
    <m/>
    <m/>
    <m/>
  </r>
  <r>
    <m/>
    <x v="4"/>
    <x v="0"/>
    <x v="4"/>
    <s v="8.1.1.1.1"/>
    <x v="277"/>
    <m/>
    <m/>
    <m/>
    <m/>
    <m/>
    <m/>
    <m/>
    <s v="rios Jurua e Purus"/>
    <s v="contrataçao de consultoria"/>
    <s v="pessoa juridica"/>
    <n v="1"/>
    <n v="90000"/>
    <n v="90000"/>
    <n v="27355.62310030395"/>
    <d v="2018-12-03T00:00:00"/>
    <s v="2018"/>
    <d v="2019-11-01T00:00:00"/>
    <n v="2019"/>
    <s v="CS"/>
    <x v="4"/>
    <s v=" "/>
    <m/>
    <m/>
  </r>
  <r>
    <s v="AM"/>
    <x v="4"/>
    <x v="0"/>
    <x v="0"/>
    <s v="9 (7.3)"/>
    <x v="263"/>
    <m/>
    <m/>
    <m/>
    <s v="Apoiar a estruturação da cadeia de recursos aquáticos"/>
    <m/>
    <m/>
    <m/>
    <m/>
    <m/>
    <m/>
    <m/>
    <m/>
    <n v="290360"/>
    <m/>
    <m/>
    <m/>
    <m/>
    <m/>
    <m/>
    <x v="0"/>
    <m/>
    <m/>
    <m/>
  </r>
  <r>
    <s v="AM"/>
    <x v="4"/>
    <x v="0"/>
    <x v="1"/>
    <s v="9.1"/>
    <x v="278"/>
    <s v="Até julho/2019 Diagnóstico e mapeamento dos acordos de pesca e áreas potenciais é elaborado"/>
    <m/>
    <m/>
    <m/>
    <m/>
    <m/>
    <m/>
    <m/>
    <m/>
    <m/>
    <m/>
    <m/>
    <n v="50000"/>
    <m/>
    <m/>
    <m/>
    <m/>
    <m/>
    <m/>
    <x v="0"/>
    <m/>
    <m/>
    <m/>
  </r>
  <r>
    <s v="AM"/>
    <x v="4"/>
    <x v="0"/>
    <x v="2"/>
    <s v="9.1.1"/>
    <x v="279"/>
    <m/>
    <m/>
    <m/>
    <s v="1 diagnostico"/>
    <n v="1"/>
    <s v="diagnostico"/>
    <m/>
    <m/>
    <m/>
    <m/>
    <m/>
    <m/>
    <n v="50000"/>
    <m/>
    <m/>
    <m/>
    <m/>
    <m/>
    <m/>
    <x v="0"/>
    <m/>
    <m/>
    <m/>
  </r>
  <r>
    <s v="AM"/>
    <x v="4"/>
    <x v="0"/>
    <x v="3"/>
    <s v="9.1.1.1"/>
    <x v="280"/>
    <m/>
    <m/>
    <m/>
    <m/>
    <m/>
    <m/>
    <m/>
    <m/>
    <m/>
    <m/>
    <m/>
    <m/>
    <n v="50000"/>
    <m/>
    <m/>
    <m/>
    <m/>
    <m/>
    <m/>
    <x v="0"/>
    <m/>
    <m/>
    <m/>
  </r>
  <r>
    <m/>
    <x v="4"/>
    <x v="0"/>
    <x v="4"/>
    <s v="9.1.1.1.1"/>
    <x v="281"/>
    <m/>
    <m/>
    <m/>
    <m/>
    <m/>
    <m/>
    <m/>
    <m/>
    <s v="contrataçao de consultoria"/>
    <s v="pessoa fisica"/>
    <n v="1"/>
    <n v="50000"/>
    <n v="50000"/>
    <n v="15197.568389057751"/>
    <d v="2019-03-01T00:00:00"/>
    <s v="2019"/>
    <d v="2019-09-28T00:00:00"/>
    <n v="2019"/>
    <s v="CS"/>
    <x v="4"/>
    <s v=" "/>
    <m/>
    <m/>
  </r>
  <r>
    <m/>
    <x v="4"/>
    <x v="0"/>
    <x v="1"/>
    <s v="9.2"/>
    <x v="282"/>
    <s v="Até novembro/2019 as comunidades de pescadores manifestam, de forma consensuada, interesse em implementar ou reestabelecer acordos de pesca em suas localidades."/>
    <m/>
    <m/>
    <m/>
    <m/>
    <m/>
    <m/>
    <m/>
    <m/>
    <m/>
    <m/>
    <m/>
    <n v="69960"/>
    <m/>
    <m/>
    <m/>
    <m/>
    <m/>
    <m/>
    <x v="0"/>
    <m/>
    <m/>
    <m/>
  </r>
  <r>
    <m/>
    <x v="4"/>
    <x v="0"/>
    <x v="2"/>
    <s v="9.2.1"/>
    <x v="283"/>
    <m/>
    <m/>
    <m/>
    <s v="1 relatorio"/>
    <n v="1"/>
    <s v="relatorio"/>
    <m/>
    <m/>
    <m/>
    <m/>
    <m/>
    <m/>
    <n v="69960"/>
    <m/>
    <m/>
    <m/>
    <m/>
    <m/>
    <m/>
    <x v="0"/>
    <m/>
    <m/>
    <m/>
  </r>
  <r>
    <m/>
    <x v="4"/>
    <x v="0"/>
    <x v="3"/>
    <s v="9.2.1.1"/>
    <x v="284"/>
    <m/>
    <m/>
    <m/>
    <m/>
    <m/>
    <m/>
    <m/>
    <m/>
    <m/>
    <m/>
    <m/>
    <m/>
    <n v="69960"/>
    <m/>
    <m/>
    <m/>
    <m/>
    <m/>
    <m/>
    <x v="0"/>
    <m/>
    <m/>
    <m/>
  </r>
  <r>
    <m/>
    <x v="4"/>
    <x v="0"/>
    <x v="4"/>
    <s v="9.2.1.1.1"/>
    <x v="285"/>
    <m/>
    <m/>
    <m/>
    <m/>
    <m/>
    <m/>
    <m/>
    <m/>
    <s v="contrataçao de consultoria"/>
    <s v="pessoa juridica"/>
    <n v="1"/>
    <n v="45000"/>
    <n v="45000"/>
    <n v="13677.811550151975"/>
    <d v="2019-08-01T00:00:00"/>
    <s v="2019"/>
    <d v="2019-12-30T00:00:00"/>
    <n v="2019"/>
    <s v="CS"/>
    <x v="5"/>
    <s v=" "/>
    <m/>
    <m/>
  </r>
  <r>
    <m/>
    <x v="4"/>
    <x v="0"/>
    <x v="4"/>
    <s v="9.2.1.1.2"/>
    <x v="68"/>
    <m/>
    <m/>
    <m/>
    <m/>
    <m/>
    <m/>
    <m/>
    <m/>
    <s v="passagem aerea"/>
    <s v="passagem aerea"/>
    <n v="9"/>
    <n v="2000"/>
    <n v="18000"/>
    <n v="5471.1246200607902"/>
    <d v="2019-08-01T00:00:00"/>
    <s v="2019"/>
    <d v="2019-12-30T00:00:00"/>
    <n v="2019"/>
    <s v="passagem aerea"/>
    <x v="2"/>
    <s v=" "/>
    <m/>
    <m/>
  </r>
  <r>
    <m/>
    <x v="4"/>
    <x v="0"/>
    <x v="4"/>
    <s v="9.2.1.1.3"/>
    <x v="7"/>
    <m/>
    <m/>
    <m/>
    <m/>
    <m/>
    <m/>
    <m/>
    <m/>
    <s v="diaria"/>
    <s v="diaria"/>
    <n v="29"/>
    <n v="240"/>
    <n v="6960"/>
    <n v="2115.5015197568387"/>
    <d v="2019-08-01T00:00:00"/>
    <s v="2019"/>
    <d v="2019-12-30T00:00:00"/>
    <n v="2019"/>
    <s v="diaria"/>
    <x v="2"/>
    <s v=" "/>
    <m/>
    <m/>
  </r>
  <r>
    <m/>
    <x v="4"/>
    <x v="0"/>
    <x v="1"/>
    <s v="9.3"/>
    <x v="286"/>
    <s v="Até Dezembro de 2019 subsídios são colhidos na forma de minutas de acordo de pesca"/>
    <m/>
    <m/>
    <m/>
    <m/>
    <m/>
    <m/>
    <m/>
    <m/>
    <m/>
    <m/>
    <m/>
    <n v="30400"/>
    <m/>
    <m/>
    <m/>
    <m/>
    <m/>
    <m/>
    <x v="0"/>
    <m/>
    <m/>
    <m/>
  </r>
  <r>
    <m/>
    <x v="4"/>
    <x v="0"/>
    <x v="2"/>
    <s v="9.3.1"/>
    <x v="287"/>
    <m/>
    <m/>
    <m/>
    <s v="1 relatorio"/>
    <n v="1"/>
    <s v="relatorio"/>
    <m/>
    <m/>
    <m/>
    <m/>
    <m/>
    <m/>
    <n v="30400"/>
    <m/>
    <m/>
    <m/>
    <m/>
    <m/>
    <m/>
    <x v="0"/>
    <m/>
    <m/>
    <m/>
  </r>
  <r>
    <m/>
    <x v="4"/>
    <x v="0"/>
    <x v="3"/>
    <s v="9.3.1.1"/>
    <x v="288"/>
    <m/>
    <m/>
    <m/>
    <m/>
    <m/>
    <m/>
    <m/>
    <m/>
    <m/>
    <m/>
    <m/>
    <m/>
    <n v="30400"/>
    <m/>
    <m/>
    <m/>
    <m/>
    <m/>
    <m/>
    <x v="0"/>
    <m/>
    <m/>
    <m/>
  </r>
  <r>
    <m/>
    <x v="4"/>
    <x v="0"/>
    <x v="4"/>
    <s v="9.3.1.1.1"/>
    <x v="68"/>
    <m/>
    <m/>
    <m/>
    <m/>
    <m/>
    <m/>
    <m/>
    <m/>
    <s v="passagem aerea"/>
    <s v="passagem aerea"/>
    <n v="8"/>
    <n v="2000"/>
    <n v="16000"/>
    <n v="4863.22188449848"/>
    <d v="2019-09-01T00:00:00"/>
    <s v="2019"/>
    <d v="2019-12-01T00:00:00"/>
    <n v="2019"/>
    <s v="passagem aerea"/>
    <x v="2"/>
    <s v=" "/>
    <m/>
    <m/>
  </r>
  <r>
    <m/>
    <x v="4"/>
    <x v="0"/>
    <x v="4"/>
    <s v="9.3.1.1.2"/>
    <x v="7"/>
    <m/>
    <m/>
    <m/>
    <m/>
    <m/>
    <m/>
    <m/>
    <m/>
    <s v="diaria"/>
    <s v="diaria"/>
    <n v="60"/>
    <n v="240"/>
    <n v="14400"/>
    <n v="4376.899696048632"/>
    <d v="2019-09-01T00:00:00"/>
    <s v="2019"/>
    <d v="2019-12-01T00:00:00"/>
    <n v="2019"/>
    <s v="diaria"/>
    <x v="2"/>
    <s v=" "/>
    <m/>
    <m/>
  </r>
  <r>
    <m/>
    <x v="4"/>
    <x v="0"/>
    <x v="1"/>
    <s v="9.7"/>
    <x v="289"/>
    <s v="Até dezembro 2023, pelo menos 10 acordos de pesca tem suas regras sendo monitoradas e cumpridas"/>
    <m/>
    <m/>
    <m/>
    <m/>
    <m/>
    <m/>
    <m/>
    <m/>
    <m/>
    <m/>
    <m/>
    <n v="140000"/>
    <m/>
    <m/>
    <m/>
    <m/>
    <m/>
    <m/>
    <x v="0"/>
    <m/>
    <m/>
    <m/>
  </r>
  <r>
    <m/>
    <x v="4"/>
    <x v="0"/>
    <x v="2"/>
    <s v="9.7.2"/>
    <x v="290"/>
    <s v="Ate 2020 ter uma base construida para que as regras de pesca sejam observadas"/>
    <m/>
    <m/>
    <m/>
    <n v="1"/>
    <s v="base"/>
    <m/>
    <s v="Resex do Lago do Cuniã"/>
    <m/>
    <m/>
    <m/>
    <m/>
    <n v="140000"/>
    <m/>
    <m/>
    <m/>
    <m/>
    <m/>
    <m/>
    <x v="0"/>
    <m/>
    <m/>
    <m/>
  </r>
  <r>
    <m/>
    <x v="4"/>
    <x v="0"/>
    <x v="3"/>
    <s v="9.7.2.1"/>
    <x v="290"/>
    <m/>
    <m/>
    <m/>
    <m/>
    <m/>
    <m/>
    <m/>
    <m/>
    <m/>
    <m/>
    <m/>
    <m/>
    <n v="140000"/>
    <m/>
    <m/>
    <m/>
    <m/>
    <m/>
    <m/>
    <x v="0"/>
    <m/>
    <m/>
    <m/>
  </r>
  <r>
    <m/>
    <x v="4"/>
    <x v="0"/>
    <x v="4"/>
    <s v="9.7.2.1.1"/>
    <x v="290"/>
    <m/>
    <m/>
    <m/>
    <m/>
    <m/>
    <m/>
    <m/>
    <m/>
    <s v="obra"/>
    <s v="pessoa juridica"/>
    <n v="1"/>
    <n v="140000"/>
    <n v="140000"/>
    <n v="42553.191489361699"/>
    <d v="2018-11-07T00:00:00"/>
    <s v="2018"/>
    <d v="2019-11-01T00:00:00"/>
    <n v="2019"/>
    <s v="CW"/>
    <x v="1"/>
    <s v=" "/>
    <m/>
    <m/>
  </r>
  <r>
    <m/>
    <x v="4"/>
    <x v="0"/>
    <x v="0"/>
    <s v="10 (7.4)"/>
    <x v="263"/>
    <m/>
    <m/>
    <m/>
    <s v="Apoiar a estruturação da cadeia de recursos aquáticos"/>
    <m/>
    <m/>
    <m/>
    <m/>
    <m/>
    <m/>
    <m/>
    <m/>
    <n v="347200"/>
    <m/>
    <m/>
    <m/>
    <m/>
    <m/>
    <m/>
    <x v="0"/>
    <m/>
    <m/>
    <m/>
  </r>
  <r>
    <m/>
    <x v="4"/>
    <x v="0"/>
    <x v="1"/>
    <s v="10.1"/>
    <x v="291"/>
    <s v="Até março de 2018, um diagnósticos de portos de desembarque pesqueiros (Manaus, Santarém, Tefé e Tabatinga) realizados"/>
    <m/>
    <m/>
    <m/>
    <m/>
    <m/>
    <m/>
    <m/>
    <m/>
    <m/>
    <m/>
    <m/>
    <n v="90000"/>
    <m/>
    <m/>
    <m/>
    <m/>
    <m/>
    <m/>
    <x v="0"/>
    <m/>
    <m/>
    <m/>
  </r>
  <r>
    <m/>
    <x v="4"/>
    <x v="0"/>
    <x v="2"/>
    <s v="10.1.1"/>
    <x v="292"/>
    <m/>
    <m/>
    <m/>
    <s v="1 diagnostico"/>
    <n v="1"/>
    <s v="Diagnóstico"/>
    <m/>
    <s v="Manaus, Santarem, Tefe e Tabatinga"/>
    <m/>
    <m/>
    <m/>
    <m/>
    <n v="90000"/>
    <m/>
    <m/>
    <m/>
    <m/>
    <m/>
    <m/>
    <x v="0"/>
    <m/>
    <m/>
    <m/>
  </r>
  <r>
    <m/>
    <x v="4"/>
    <x v="0"/>
    <x v="3"/>
    <s v="10.1.1.1"/>
    <x v="293"/>
    <m/>
    <m/>
    <m/>
    <m/>
    <m/>
    <m/>
    <m/>
    <m/>
    <m/>
    <m/>
    <m/>
    <m/>
    <n v="90000"/>
    <m/>
    <m/>
    <m/>
    <m/>
    <m/>
    <m/>
    <x v="0"/>
    <m/>
    <m/>
    <m/>
  </r>
  <r>
    <m/>
    <x v="4"/>
    <x v="0"/>
    <x v="4"/>
    <s v="10.1.1.1.1"/>
    <x v="294"/>
    <m/>
    <m/>
    <m/>
    <m/>
    <m/>
    <m/>
    <m/>
    <m/>
    <s v="contrataçao de consultoria"/>
    <s v="pessoa fisica"/>
    <n v="1"/>
    <n v="90000"/>
    <n v="90000"/>
    <n v="27355.62310030395"/>
    <d v="2018-11-07T00:00:00"/>
    <s v="2018"/>
    <d v="2019-05-01T00:00:00"/>
    <n v="2019"/>
    <s v="CS"/>
    <x v="4"/>
    <s v=" "/>
    <m/>
    <m/>
  </r>
  <r>
    <m/>
    <x v="4"/>
    <x v="0"/>
    <x v="1"/>
    <s v="10.2"/>
    <x v="295"/>
    <s v="Até  junho/2019 estratégias de delineamento amostral e de gestão de dados estão definidas."/>
    <m/>
    <m/>
    <m/>
    <m/>
    <m/>
    <m/>
    <m/>
    <m/>
    <m/>
    <m/>
    <m/>
    <n v="179600"/>
    <m/>
    <m/>
    <m/>
    <m/>
    <m/>
    <m/>
    <x v="0"/>
    <m/>
    <m/>
    <m/>
  </r>
  <r>
    <m/>
    <x v="4"/>
    <x v="0"/>
    <x v="2"/>
    <s v="10.2.1"/>
    <x v="296"/>
    <m/>
    <m/>
    <m/>
    <s v="1 relatorio"/>
    <n v="1"/>
    <s v="Relatório"/>
    <m/>
    <s v="Manaus"/>
    <m/>
    <m/>
    <m/>
    <m/>
    <n v="29600"/>
    <m/>
    <m/>
    <m/>
    <m/>
    <m/>
    <m/>
    <x v="0"/>
    <m/>
    <m/>
    <m/>
  </r>
  <r>
    <m/>
    <x v="4"/>
    <x v="0"/>
    <x v="3"/>
    <s v="10.2.1.1"/>
    <x v="297"/>
    <m/>
    <m/>
    <m/>
    <m/>
    <m/>
    <m/>
    <m/>
    <m/>
    <m/>
    <m/>
    <m/>
    <m/>
    <n v="29600"/>
    <m/>
    <m/>
    <m/>
    <m/>
    <m/>
    <m/>
    <x v="0"/>
    <m/>
    <m/>
    <m/>
  </r>
  <r>
    <m/>
    <x v="4"/>
    <x v="0"/>
    <x v="4"/>
    <s v="10.2.1.1.1"/>
    <x v="68"/>
    <m/>
    <m/>
    <m/>
    <m/>
    <m/>
    <m/>
    <m/>
    <m/>
    <s v="passagem aerea"/>
    <s v="passagem aerea"/>
    <n v="10"/>
    <n v="2000"/>
    <n v="20000"/>
    <n v="6079.0273556231004"/>
    <d v="2019-03-01T00:00:00"/>
    <s v="2019"/>
    <d v="2019-06-01T00:00:00"/>
    <n v="2019"/>
    <s v="passagem aerea"/>
    <x v="2"/>
    <s v=" "/>
    <m/>
    <m/>
  </r>
  <r>
    <m/>
    <x v="4"/>
    <x v="0"/>
    <x v="4"/>
    <s v="10.2.1.1.2"/>
    <x v="7"/>
    <m/>
    <m/>
    <m/>
    <m/>
    <m/>
    <m/>
    <m/>
    <m/>
    <s v="diaria"/>
    <s v="diaria"/>
    <n v="40"/>
    <n v="240"/>
    <n v="9600"/>
    <n v="2917.933130699088"/>
    <d v="2019-03-01T00:00:00"/>
    <s v="2019"/>
    <d v="2019-06-01T00:00:00"/>
    <n v="2019"/>
    <s v="diaria"/>
    <x v="2"/>
    <s v=" "/>
    <m/>
    <m/>
  </r>
  <r>
    <m/>
    <x v="4"/>
    <x v="0"/>
    <x v="2"/>
    <s v="10.2.2"/>
    <x v="298"/>
    <m/>
    <m/>
    <m/>
    <s v="1 relatorio"/>
    <n v="1"/>
    <s v="Relatório"/>
    <m/>
    <s v="Rio Purus"/>
    <m/>
    <m/>
    <m/>
    <m/>
    <n v="150000"/>
    <m/>
    <m/>
    <m/>
    <m/>
    <m/>
    <m/>
    <x v="0"/>
    <m/>
    <m/>
    <m/>
  </r>
  <r>
    <m/>
    <x v="4"/>
    <x v="0"/>
    <x v="3"/>
    <s v="10.2.2.1"/>
    <x v="299"/>
    <m/>
    <m/>
    <m/>
    <m/>
    <m/>
    <m/>
    <m/>
    <m/>
    <m/>
    <m/>
    <m/>
    <m/>
    <n v="150000"/>
    <m/>
    <m/>
    <m/>
    <m/>
    <m/>
    <m/>
    <x v="0"/>
    <m/>
    <m/>
    <m/>
  </r>
  <r>
    <m/>
    <x v="4"/>
    <x v="0"/>
    <x v="4"/>
    <s v="10.2.2.1.1"/>
    <x v="300"/>
    <m/>
    <m/>
    <m/>
    <m/>
    <m/>
    <m/>
    <m/>
    <m/>
    <s v="contrataçao de consultoria"/>
    <s v="pessoa juridica"/>
    <n v="3"/>
    <n v="50000"/>
    <n v="150000"/>
    <n v="45592.705167173255"/>
    <d v="2019-07-01T00:00:00"/>
    <s v="2019"/>
    <d v="2023-07-01T00:00:00"/>
    <n v="2023"/>
    <s v="CS"/>
    <x v="4"/>
    <s v=" "/>
    <m/>
    <m/>
  </r>
  <r>
    <s v="AMZ"/>
    <x v="4"/>
    <x v="0"/>
    <x v="1"/>
    <s v="10.3"/>
    <x v="301"/>
    <s v="Até junho de 2019, quatro portos (Manaus, Tefé, Tabatinga e Santarém), com sistemas de monitoramento pesqueiro tem sua implementação iniciada"/>
    <m/>
    <m/>
    <m/>
    <m/>
    <m/>
    <m/>
    <m/>
    <m/>
    <m/>
    <m/>
    <m/>
    <n v="48000"/>
    <m/>
    <m/>
    <m/>
    <m/>
    <m/>
    <m/>
    <x v="0"/>
    <m/>
    <m/>
    <m/>
  </r>
  <r>
    <s v="AMZ"/>
    <x v="4"/>
    <x v="0"/>
    <x v="2"/>
    <s v="10.3.1"/>
    <x v="302"/>
    <m/>
    <m/>
    <m/>
    <s v="2 sistemas de monitoramento implementados"/>
    <n v="2"/>
    <s v="sistemas de monitoramento"/>
    <m/>
    <s v="Manaus e Santarem"/>
    <m/>
    <m/>
    <m/>
    <m/>
    <n v="48000"/>
    <m/>
    <m/>
    <m/>
    <m/>
    <m/>
    <m/>
    <x v="0"/>
    <m/>
    <m/>
    <m/>
  </r>
  <r>
    <s v="AMZ"/>
    <x v="4"/>
    <x v="0"/>
    <x v="3"/>
    <s v="10.3.1.1"/>
    <x v="303"/>
    <m/>
    <m/>
    <m/>
    <m/>
    <m/>
    <m/>
    <m/>
    <m/>
    <m/>
    <m/>
    <m/>
    <m/>
    <n v="48000"/>
    <m/>
    <m/>
    <m/>
    <m/>
    <m/>
    <m/>
    <x v="0"/>
    <m/>
    <m/>
    <m/>
  </r>
  <r>
    <s v="AMZ"/>
    <x v="4"/>
    <x v="0"/>
    <x v="4"/>
    <s v="10.3.1.1.1"/>
    <x v="304"/>
    <m/>
    <m/>
    <m/>
    <m/>
    <m/>
    <m/>
    <m/>
    <m/>
    <s v="contrataçao de consultoria"/>
    <s v="pessoa fisica"/>
    <n v="24"/>
    <n v="2000"/>
    <n v="48000"/>
    <n v="14589.66565349544"/>
    <d v="2019-07-01T00:00:00"/>
    <s v="2019"/>
    <d v="2023-07-01T00:00:00"/>
    <n v="2023"/>
    <s v="CS"/>
    <x v="4"/>
    <s v=" "/>
    <m/>
    <m/>
  </r>
  <r>
    <m/>
    <x v="4"/>
    <x v="0"/>
    <x v="1"/>
    <s v="10.4"/>
    <x v="305"/>
    <s v="Até junho de 2020, informacões dos estoques pesqueiros das bacias do Purus, Juruá e Tapajós são atualizadas"/>
    <m/>
    <m/>
    <m/>
    <m/>
    <m/>
    <m/>
    <m/>
    <m/>
    <m/>
    <m/>
    <m/>
    <n v="29600"/>
    <m/>
    <m/>
    <m/>
    <m/>
    <m/>
    <m/>
    <x v="0"/>
    <m/>
    <m/>
    <m/>
  </r>
  <r>
    <m/>
    <x v="4"/>
    <x v="0"/>
    <x v="2"/>
    <s v="10.4.1"/>
    <x v="306"/>
    <m/>
    <m/>
    <m/>
    <s v="1 relatorio"/>
    <n v="1"/>
    <s v="relatorio"/>
    <m/>
    <s v="Manaus"/>
    <m/>
    <m/>
    <m/>
    <m/>
    <n v="29600"/>
    <m/>
    <m/>
    <m/>
    <m/>
    <m/>
    <m/>
    <x v="0"/>
    <m/>
    <m/>
    <m/>
  </r>
  <r>
    <m/>
    <x v="4"/>
    <x v="0"/>
    <x v="3"/>
    <s v="10.4.1.1"/>
    <x v="307"/>
    <m/>
    <m/>
    <m/>
    <m/>
    <m/>
    <m/>
    <m/>
    <m/>
    <m/>
    <m/>
    <m/>
    <m/>
    <n v="29600"/>
    <m/>
    <m/>
    <m/>
    <m/>
    <m/>
    <m/>
    <x v="0"/>
    <m/>
    <m/>
    <m/>
  </r>
  <r>
    <m/>
    <x v="4"/>
    <x v="0"/>
    <x v="4"/>
    <s v="10.4.1.1.1"/>
    <x v="68"/>
    <m/>
    <m/>
    <m/>
    <m/>
    <m/>
    <m/>
    <m/>
    <m/>
    <s v="passagem aerea"/>
    <s v="passagem aerea"/>
    <n v="10"/>
    <n v="2000"/>
    <n v="20000"/>
    <n v="6079.0273556231004"/>
    <d v="2019-08-01T00:00:00"/>
    <s v="2019"/>
    <d v="2023-07-01T00:00:00"/>
    <n v="2023"/>
    <s v="passagem aerea"/>
    <x v="2"/>
    <s v=" "/>
    <m/>
    <m/>
  </r>
  <r>
    <m/>
    <x v="4"/>
    <x v="0"/>
    <x v="4"/>
    <s v="10.4.1.1.2"/>
    <x v="7"/>
    <m/>
    <m/>
    <m/>
    <m/>
    <m/>
    <m/>
    <m/>
    <m/>
    <s v="diaria"/>
    <s v="diaria"/>
    <n v="40"/>
    <n v="240"/>
    <n v="9600"/>
    <n v="2917.933130699088"/>
    <d v="2019-08-01T00:00:00"/>
    <s v="2019"/>
    <d v="2023-07-01T00:00:00"/>
    <n v="2023"/>
    <s v="diaria"/>
    <x v="2"/>
    <s v=" "/>
    <m/>
    <m/>
  </r>
  <r>
    <m/>
    <x v="4"/>
    <x v="2"/>
    <x v="0"/>
    <s v="11 (8)"/>
    <x v="308"/>
    <m/>
    <m/>
    <m/>
    <m/>
    <m/>
    <m/>
    <m/>
    <m/>
    <m/>
    <m/>
    <m/>
    <m/>
    <n v="200000"/>
    <m/>
    <m/>
    <m/>
    <m/>
    <m/>
    <m/>
    <x v="0"/>
    <m/>
    <m/>
    <m/>
  </r>
  <r>
    <m/>
    <x v="4"/>
    <x v="2"/>
    <x v="1"/>
    <s v="11.1"/>
    <x v="309"/>
    <s v="Até Janeiro de 2019, um Documento Técnico de Cenários é elaborado"/>
    <m/>
    <m/>
    <m/>
    <m/>
    <m/>
    <m/>
    <s v="Bacia do rio Tapajós"/>
    <m/>
    <m/>
    <m/>
    <m/>
    <n v="200000"/>
    <m/>
    <m/>
    <m/>
    <m/>
    <m/>
    <m/>
    <x v="0"/>
    <m/>
    <m/>
    <m/>
  </r>
  <r>
    <m/>
    <x v="4"/>
    <x v="2"/>
    <x v="2"/>
    <s v="11.1.1"/>
    <x v="310"/>
    <m/>
    <m/>
    <m/>
    <s v="1 Nota Técnica"/>
    <n v="1"/>
    <s v="Nota Técnica"/>
    <m/>
    <s v="Bacia do rio Tapajós"/>
    <m/>
    <m/>
    <m/>
    <m/>
    <n v="200000"/>
    <m/>
    <m/>
    <m/>
    <m/>
    <m/>
    <m/>
    <x v="0"/>
    <m/>
    <m/>
    <m/>
  </r>
  <r>
    <m/>
    <x v="4"/>
    <x v="2"/>
    <x v="3"/>
    <s v="11.1.1.1"/>
    <x v="311"/>
    <m/>
    <m/>
    <m/>
    <m/>
    <m/>
    <m/>
    <m/>
    <m/>
    <m/>
    <m/>
    <m/>
    <m/>
    <n v="200000"/>
    <m/>
    <m/>
    <m/>
    <m/>
    <m/>
    <m/>
    <x v="0"/>
    <m/>
    <m/>
    <m/>
  </r>
  <r>
    <m/>
    <x v="4"/>
    <x v="2"/>
    <x v="4"/>
    <s v="11.1.1.1.1"/>
    <x v="312"/>
    <m/>
    <m/>
    <m/>
    <m/>
    <m/>
    <m/>
    <m/>
    <m/>
    <s v="contrataçao de consultoria"/>
    <s v="pessoa juridica"/>
    <n v="1"/>
    <n v="200000"/>
    <n v="200000"/>
    <n v="60790.273556231004"/>
    <d v="2018-11-07T00:00:00"/>
    <s v="2018"/>
    <d v="2019-07-31T00:00:00"/>
    <n v="2019"/>
    <s v="CS"/>
    <x v="5"/>
    <s v=" "/>
    <m/>
    <m/>
  </r>
  <r>
    <s v="PA"/>
    <x v="5"/>
    <x v="0"/>
    <x v="0"/>
    <n v="1"/>
    <x v="111"/>
    <m/>
    <m/>
    <m/>
    <m/>
    <m/>
    <m/>
    <m/>
    <m/>
    <m/>
    <m/>
    <m/>
    <m/>
    <n v="322148"/>
    <m/>
    <m/>
    <m/>
    <m/>
    <m/>
    <m/>
    <x v="0"/>
    <m/>
    <m/>
    <m/>
  </r>
  <r>
    <s v="PA"/>
    <x v="5"/>
    <x v="0"/>
    <x v="1"/>
    <s v="1.1"/>
    <x v="313"/>
    <s v="25 viveiros implementados (unidade) "/>
    <n v="25"/>
    <s v="viveiro"/>
    <m/>
    <m/>
    <m/>
    <m/>
    <s v="sul do estado"/>
    <m/>
    <m/>
    <m/>
    <m/>
    <n v="247262"/>
    <m/>
    <m/>
    <m/>
    <m/>
    <m/>
    <m/>
    <x v="0"/>
    <m/>
    <m/>
    <m/>
  </r>
  <r>
    <s v="PA"/>
    <x v="5"/>
    <x v="0"/>
    <x v="2"/>
    <s v="1.1.1"/>
    <x v="314"/>
    <m/>
    <m/>
    <m/>
    <m/>
    <m/>
    <m/>
    <m/>
    <m/>
    <m/>
    <m/>
    <m/>
    <m/>
    <n v="247262"/>
    <m/>
    <m/>
    <m/>
    <m/>
    <m/>
    <m/>
    <x v="0"/>
    <m/>
    <m/>
    <m/>
  </r>
  <r>
    <s v="PA"/>
    <x v="5"/>
    <x v="0"/>
    <x v="3"/>
    <s v="1.1.1.1"/>
    <x v="315"/>
    <m/>
    <m/>
    <m/>
    <m/>
    <m/>
    <m/>
    <m/>
    <m/>
    <m/>
    <m/>
    <m/>
    <m/>
    <n v="32744"/>
    <m/>
    <m/>
    <m/>
    <m/>
    <m/>
    <m/>
    <x v="0"/>
    <m/>
    <m/>
    <m/>
  </r>
  <r>
    <s v="PA"/>
    <x v="5"/>
    <x v="0"/>
    <x v="4"/>
    <s v="1.1.1.1.1"/>
    <x v="7"/>
    <m/>
    <m/>
    <m/>
    <m/>
    <m/>
    <m/>
    <m/>
    <m/>
    <s v="diaria"/>
    <s v="diaria"/>
    <n v="72"/>
    <n v="177"/>
    <n v="12744"/>
    <n v="3873.5562310030396"/>
    <d v="2018-11-01T00:00:00"/>
    <s v="2018"/>
    <d v="2019-11-01T00:00:00"/>
    <n v="2019"/>
    <s v="diaria"/>
    <x v="2"/>
    <s v=" "/>
    <m/>
    <m/>
  </r>
  <r>
    <s v="PA"/>
    <x v="5"/>
    <x v="0"/>
    <x v="4"/>
    <s v="1.1.1.1.2"/>
    <x v="14"/>
    <m/>
    <m/>
    <m/>
    <m/>
    <m/>
    <m/>
    <m/>
    <m/>
    <s v="adiantamento de despesa"/>
    <s v="adiantamento de despesa"/>
    <n v="1"/>
    <n v="2000"/>
    <n v="2000"/>
    <n v="607.90273556231"/>
    <m/>
    <m/>
    <m/>
    <m/>
    <s v="adiantamento de despesa"/>
    <x v="2"/>
    <s v=" "/>
    <m/>
    <m/>
  </r>
  <r>
    <s v="PA"/>
    <x v="5"/>
    <x v="0"/>
    <x v="4"/>
    <s v="1.1.1.1.3"/>
    <x v="316"/>
    <m/>
    <m/>
    <m/>
    <m/>
    <m/>
    <m/>
    <m/>
    <m/>
    <s v="adiantamento de despesa"/>
    <s v="adiantamento de despesa"/>
    <n v="3600"/>
    <n v="5"/>
    <n v="18000"/>
    <n v="5471.1246200607902"/>
    <m/>
    <m/>
    <m/>
    <m/>
    <s v="adiantamento de despesa"/>
    <x v="2"/>
    <s v=" "/>
    <m/>
    <s v="ajustado para quantitativo: R$6000/5=1200L"/>
  </r>
  <r>
    <s v="PA"/>
    <x v="5"/>
    <x v="0"/>
    <x v="3"/>
    <s v="1.1.1.3"/>
    <x v="317"/>
    <m/>
    <m/>
    <m/>
    <m/>
    <m/>
    <m/>
    <m/>
    <m/>
    <m/>
    <m/>
    <m/>
    <m/>
    <n v="169104"/>
    <m/>
    <m/>
    <m/>
    <m/>
    <m/>
    <m/>
    <x v="0"/>
    <m/>
    <m/>
    <m/>
  </r>
  <r>
    <s v="PA"/>
    <x v="5"/>
    <x v="0"/>
    <x v="4"/>
    <s v="1.1.1.3.1"/>
    <x v="318"/>
    <m/>
    <m/>
    <m/>
    <m/>
    <m/>
    <m/>
    <m/>
    <m/>
    <s v="material de consumo"/>
    <s v="pessoa juridica"/>
    <n v="6"/>
    <n v="21000"/>
    <n v="126000"/>
    <n v="38297.872340425529"/>
    <m/>
    <m/>
    <m/>
    <m/>
    <s v="material de consumo"/>
    <x v="1"/>
    <s v=" "/>
    <m/>
    <m/>
  </r>
  <r>
    <s v="PA"/>
    <x v="5"/>
    <x v="0"/>
    <x v="4"/>
    <s v="1.1.1.3.2"/>
    <x v="7"/>
    <m/>
    <m/>
    <m/>
    <m/>
    <m/>
    <m/>
    <m/>
    <m/>
    <s v="diaria"/>
    <s v="diaria"/>
    <n v="72"/>
    <n v="177"/>
    <n v="12744"/>
    <n v="3873.5562310030396"/>
    <m/>
    <m/>
    <m/>
    <m/>
    <s v="diaria"/>
    <x v="2"/>
    <s v=" "/>
    <m/>
    <m/>
  </r>
  <r>
    <s v="PA"/>
    <x v="5"/>
    <x v="0"/>
    <x v="4"/>
    <s v="1.1.1.3.3"/>
    <x v="8"/>
    <m/>
    <m/>
    <m/>
    <m/>
    <m/>
    <m/>
    <m/>
    <m/>
    <s v="adiantamento de despesa"/>
    <s v="adiantamento de despesa"/>
    <n v="270"/>
    <n v="15"/>
    <n v="4050"/>
    <n v="1231.0030395136778"/>
    <m/>
    <m/>
    <m/>
    <m/>
    <s v="adiantamento de despesa"/>
    <x v="2"/>
    <s v=" "/>
    <m/>
    <m/>
  </r>
  <r>
    <s v="PA"/>
    <x v="5"/>
    <x v="0"/>
    <x v="4"/>
    <s v="1.1.1.3.4"/>
    <x v="316"/>
    <m/>
    <m/>
    <m/>
    <m/>
    <m/>
    <m/>
    <m/>
    <m/>
    <s v="adiantamento de despesa"/>
    <s v="adiantamento de despesa"/>
    <n v="4200"/>
    <n v="5"/>
    <n v="21000"/>
    <n v="6382.9787234042551"/>
    <m/>
    <m/>
    <m/>
    <m/>
    <s v="adiantamento de despesa"/>
    <x v="2"/>
    <s v=" "/>
    <m/>
    <s v="ajustado para a soma do quantitativo: 4200 L"/>
  </r>
  <r>
    <s v="PA"/>
    <x v="5"/>
    <x v="0"/>
    <x v="4"/>
    <s v="1.1.1.3.5"/>
    <x v="231"/>
    <m/>
    <m/>
    <m/>
    <m/>
    <m/>
    <m/>
    <m/>
    <m/>
    <s v="adiantamento de despesa"/>
    <s v="adiantamento de despesa"/>
    <n v="1"/>
    <n v="5310"/>
    <n v="5310"/>
    <n v="1613.9817629179331"/>
    <m/>
    <m/>
    <m/>
    <m/>
    <s v="adiantamento de despesa"/>
    <x v="2"/>
    <s v=" "/>
    <m/>
    <m/>
  </r>
  <r>
    <s v="PA"/>
    <x v="5"/>
    <x v="0"/>
    <x v="3"/>
    <s v="1.1.1.4"/>
    <x v="319"/>
    <m/>
    <m/>
    <m/>
    <m/>
    <m/>
    <m/>
    <m/>
    <m/>
    <m/>
    <m/>
    <m/>
    <m/>
    <n v="34794"/>
    <m/>
    <m/>
    <m/>
    <m/>
    <m/>
    <m/>
    <x v="0"/>
    <m/>
    <m/>
    <m/>
  </r>
  <r>
    <s v="PA"/>
    <x v="5"/>
    <x v="0"/>
    <x v="4"/>
    <s v="1.1.1.4.1"/>
    <x v="7"/>
    <m/>
    <m/>
    <m/>
    <m/>
    <m/>
    <m/>
    <m/>
    <m/>
    <s v="diaria"/>
    <s v="diaria"/>
    <n v="72"/>
    <n v="177"/>
    <n v="12744"/>
    <n v="3873.5562310030396"/>
    <m/>
    <m/>
    <m/>
    <m/>
    <s v="diaria"/>
    <x v="2"/>
    <s v=" "/>
    <m/>
    <m/>
  </r>
  <r>
    <s v="PA"/>
    <x v="5"/>
    <x v="0"/>
    <x v="4"/>
    <s v="1.1.1.4.2"/>
    <x v="8"/>
    <m/>
    <m/>
    <m/>
    <m/>
    <m/>
    <m/>
    <m/>
    <m/>
    <s v="adiantamento de despesa"/>
    <s v="adiantamento de despesa"/>
    <n v="270"/>
    <n v="15"/>
    <n v="4050"/>
    <n v="1231.0030395136778"/>
    <m/>
    <m/>
    <m/>
    <m/>
    <s v="adiantamento de despesa"/>
    <x v="2"/>
    <s v=" "/>
    <m/>
    <m/>
  </r>
  <r>
    <s v="PA"/>
    <x v="5"/>
    <x v="0"/>
    <x v="4"/>
    <s v="1.1.1.4.3"/>
    <x v="316"/>
    <m/>
    <m/>
    <m/>
    <m/>
    <m/>
    <m/>
    <m/>
    <m/>
    <s v="adiantamento de despesa"/>
    <s v="adiantamento de despesa"/>
    <n v="3600"/>
    <n v="5"/>
    <n v="18000"/>
    <n v="5471.1246200607902"/>
    <m/>
    <m/>
    <m/>
    <m/>
    <s v="adiantamento de despesa"/>
    <x v="2"/>
    <s v=" "/>
    <m/>
    <s v="ajustado para quantitativo de 2400L + 1200: R$5"/>
  </r>
  <r>
    <s v="PA"/>
    <x v="5"/>
    <x v="0"/>
    <x v="3"/>
    <s v="1.1.1.5"/>
    <x v="320"/>
    <m/>
    <m/>
    <m/>
    <m/>
    <m/>
    <m/>
    <m/>
    <m/>
    <m/>
    <m/>
    <m/>
    <m/>
    <n v="10620"/>
    <m/>
    <m/>
    <m/>
    <m/>
    <m/>
    <m/>
    <x v="0"/>
    <m/>
    <m/>
    <m/>
  </r>
  <r>
    <s v="PA"/>
    <x v="5"/>
    <x v="0"/>
    <x v="4"/>
    <s v="1.1.1.5.1"/>
    <x v="7"/>
    <m/>
    <m/>
    <m/>
    <m/>
    <m/>
    <m/>
    <m/>
    <m/>
    <s v="diaria"/>
    <s v="diaria"/>
    <n v="60"/>
    <n v="177"/>
    <n v="10620"/>
    <n v="3227.9635258358662"/>
    <m/>
    <m/>
    <m/>
    <m/>
    <s v="diaria"/>
    <x v="2"/>
    <s v=" "/>
    <m/>
    <m/>
  </r>
  <r>
    <s v="PA"/>
    <x v="5"/>
    <x v="0"/>
    <x v="1"/>
    <s v="1.2"/>
    <x v="321"/>
    <s v="(1) Até 2021, capacitar 150 pessoas (5 turmas); (2) Até 2021, 1390 ha recuperados"/>
    <m/>
    <m/>
    <m/>
    <m/>
    <m/>
    <m/>
    <m/>
    <m/>
    <m/>
    <m/>
    <m/>
    <n v="74886"/>
    <m/>
    <m/>
    <m/>
    <m/>
    <m/>
    <m/>
    <x v="0"/>
    <m/>
    <m/>
    <m/>
  </r>
  <r>
    <s v="PA"/>
    <x v="5"/>
    <x v="0"/>
    <x v="2"/>
    <s v="1.2.1"/>
    <x v="322"/>
    <m/>
    <m/>
    <m/>
    <s v="150 pessoas capacitadas"/>
    <n v="150"/>
    <s v="pessoas"/>
    <m/>
    <s v="Flota Iriri e APA Estadual Triunfo do Xingu (Atx)"/>
    <m/>
    <m/>
    <m/>
    <m/>
    <n v="44886"/>
    <m/>
    <m/>
    <m/>
    <m/>
    <m/>
    <m/>
    <x v="0"/>
    <m/>
    <m/>
    <m/>
  </r>
  <r>
    <s v="PA"/>
    <x v="5"/>
    <x v="0"/>
    <x v="3"/>
    <s v="1.2.1.1"/>
    <x v="323"/>
    <m/>
    <m/>
    <m/>
    <m/>
    <m/>
    <m/>
    <m/>
    <m/>
    <m/>
    <m/>
    <m/>
    <m/>
    <n v="9693"/>
    <m/>
    <m/>
    <m/>
    <m/>
    <m/>
    <m/>
    <x v="0"/>
    <m/>
    <m/>
    <m/>
  </r>
  <r>
    <s v="PA"/>
    <x v="5"/>
    <x v="0"/>
    <x v="4"/>
    <s v="1.2.1.1.1"/>
    <x v="7"/>
    <m/>
    <m/>
    <m/>
    <m/>
    <m/>
    <m/>
    <m/>
    <m/>
    <s v="diaria"/>
    <s v="diaria"/>
    <n v="9"/>
    <n v="177"/>
    <n v="1593"/>
    <n v="484.19452887537994"/>
    <m/>
    <m/>
    <m/>
    <m/>
    <s v="diaria"/>
    <x v="2"/>
    <s v=" "/>
    <m/>
    <m/>
  </r>
  <r>
    <s v="PA"/>
    <x v="5"/>
    <x v="0"/>
    <x v="4"/>
    <s v="1.2.1.1.2"/>
    <x v="68"/>
    <m/>
    <m/>
    <m/>
    <m/>
    <m/>
    <m/>
    <m/>
    <m/>
    <s v="passagem aerea"/>
    <s v="passagem aerea"/>
    <n v="6"/>
    <n v="600"/>
    <n v="3600"/>
    <n v="1094.224924012158"/>
    <m/>
    <m/>
    <m/>
    <m/>
    <s v="passagem aerea"/>
    <x v="2"/>
    <s v=" "/>
    <m/>
    <m/>
  </r>
  <r>
    <s v="PA"/>
    <x v="5"/>
    <x v="0"/>
    <x v="4"/>
    <s v="1.2.1.1.3"/>
    <x v="324"/>
    <m/>
    <m/>
    <m/>
    <m/>
    <m/>
    <m/>
    <m/>
    <m/>
    <s v="adiantamento de despesa"/>
    <s v="adiantamento de despesa"/>
    <n v="1"/>
    <n v="1800"/>
    <n v="1800"/>
    <n v="547.112462006079"/>
    <m/>
    <m/>
    <m/>
    <m/>
    <s v="adiantamento de despesa"/>
    <x v="2"/>
    <s v=" "/>
    <m/>
    <m/>
  </r>
  <r>
    <s v="PA"/>
    <x v="5"/>
    <x v="0"/>
    <x v="4"/>
    <s v="1.2.1.1.4"/>
    <x v="325"/>
    <m/>
    <m/>
    <m/>
    <m/>
    <m/>
    <m/>
    <m/>
    <m/>
    <s v="material de consumo"/>
    <s v="pessoa juridica"/>
    <n v="60"/>
    <n v="45"/>
    <n v="2700"/>
    <n v="820.66869300911856"/>
    <m/>
    <m/>
    <m/>
    <m/>
    <s v="material de consumo"/>
    <x v="3"/>
    <s v=" "/>
    <m/>
    <m/>
  </r>
  <r>
    <s v="PA"/>
    <x v="5"/>
    <x v="0"/>
    <x v="3"/>
    <s v="1.2.1.2"/>
    <x v="326"/>
    <m/>
    <m/>
    <m/>
    <m/>
    <m/>
    <m/>
    <m/>
    <m/>
    <m/>
    <m/>
    <m/>
    <m/>
    <n v="35193"/>
    <m/>
    <m/>
    <m/>
    <m/>
    <m/>
    <m/>
    <x v="0"/>
    <m/>
    <m/>
    <m/>
  </r>
  <r>
    <s v="PA"/>
    <x v="5"/>
    <x v="0"/>
    <x v="4"/>
    <s v="1.2.1.2.1"/>
    <x v="7"/>
    <m/>
    <m/>
    <m/>
    <m/>
    <m/>
    <m/>
    <m/>
    <m/>
    <s v="diaria"/>
    <s v="diaria"/>
    <n v="9"/>
    <n v="177"/>
    <n v="1593"/>
    <n v="484.19452887537994"/>
    <m/>
    <m/>
    <m/>
    <m/>
    <s v="diaria"/>
    <x v="2"/>
    <s v=" "/>
    <m/>
    <m/>
  </r>
  <r>
    <s v="PA"/>
    <x v="5"/>
    <x v="0"/>
    <x v="4"/>
    <s v="1.2.1.2.2"/>
    <x v="68"/>
    <m/>
    <m/>
    <m/>
    <m/>
    <m/>
    <m/>
    <m/>
    <m/>
    <s v="passagem aerea"/>
    <s v="passagem aerea"/>
    <n v="6"/>
    <n v="600"/>
    <n v="3600"/>
    <n v="1094.224924012158"/>
    <m/>
    <m/>
    <m/>
    <m/>
    <s v="passagem aerea"/>
    <x v="2"/>
    <s v=" "/>
    <m/>
    <m/>
  </r>
  <r>
    <s v="PA"/>
    <x v="5"/>
    <x v="0"/>
    <x v="4"/>
    <s v="1.2.1.2.3"/>
    <x v="327"/>
    <m/>
    <m/>
    <m/>
    <m/>
    <m/>
    <m/>
    <m/>
    <m/>
    <s v="serviço tecnico"/>
    <s v="pessoa juridica"/>
    <n v="1"/>
    <n v="30000"/>
    <n v="30000"/>
    <n v="9118.5410334346507"/>
    <m/>
    <m/>
    <m/>
    <m/>
    <s v="NCS"/>
    <x v="3"/>
    <s v=" "/>
    <m/>
    <m/>
  </r>
  <r>
    <s v="PA"/>
    <x v="5"/>
    <x v="0"/>
    <x v="2"/>
    <s v="1.2.2"/>
    <x v="328"/>
    <m/>
    <m/>
    <m/>
    <m/>
    <m/>
    <m/>
    <m/>
    <m/>
    <m/>
    <m/>
    <m/>
    <m/>
    <n v="30000"/>
    <m/>
    <m/>
    <m/>
    <m/>
    <m/>
    <m/>
    <x v="0"/>
    <m/>
    <m/>
    <m/>
  </r>
  <r>
    <s v="PA"/>
    <x v="5"/>
    <x v="0"/>
    <x v="3"/>
    <s v="1.2.2.1"/>
    <x v="329"/>
    <m/>
    <m/>
    <m/>
    <m/>
    <m/>
    <m/>
    <m/>
    <m/>
    <m/>
    <m/>
    <m/>
    <m/>
    <n v="30000"/>
    <m/>
    <m/>
    <m/>
    <m/>
    <m/>
    <m/>
    <x v="0"/>
    <m/>
    <m/>
    <m/>
  </r>
  <r>
    <s v="PA"/>
    <x v="5"/>
    <x v="0"/>
    <x v="4"/>
    <s v="1.2.2.1.1"/>
    <x v="330"/>
    <m/>
    <m/>
    <m/>
    <m/>
    <m/>
    <m/>
    <m/>
    <m/>
    <s v="contrataçao de consultoria"/>
    <s v="pessoa juridica"/>
    <n v="1"/>
    <n v="10000"/>
    <n v="10000"/>
    <n v="3039.5136778115502"/>
    <m/>
    <m/>
    <m/>
    <m/>
    <s v="CS"/>
    <x v="5"/>
    <s v=" "/>
    <m/>
    <m/>
  </r>
  <r>
    <s v="PA"/>
    <x v="5"/>
    <x v="0"/>
    <x v="4"/>
    <s v="1.2.2.1.2"/>
    <x v="331"/>
    <m/>
    <m/>
    <m/>
    <m/>
    <m/>
    <m/>
    <m/>
    <m/>
    <s v="serviço tecnico"/>
    <s v="pessoa juridica"/>
    <n v="1"/>
    <n v="20000"/>
    <n v="20000"/>
    <n v="6079.0273556231004"/>
    <m/>
    <m/>
    <m/>
    <m/>
    <s v="NCS"/>
    <x v="3"/>
    <s v=" "/>
    <m/>
    <m/>
  </r>
  <r>
    <s v="PA"/>
    <x v="5"/>
    <x v="0"/>
    <x v="0"/>
    <n v="3"/>
    <x v="332"/>
    <s v="Até 2021, 200 famílias beneficiárias"/>
    <n v="200"/>
    <s v="familia"/>
    <m/>
    <m/>
    <m/>
    <m/>
    <s v="APA Triunfo do Xingu e Flota Iriri"/>
    <m/>
    <m/>
    <m/>
    <m/>
    <n v="643976"/>
    <m/>
    <m/>
    <m/>
    <m/>
    <m/>
    <m/>
    <x v="0"/>
    <m/>
    <m/>
    <m/>
  </r>
  <r>
    <s v="PA"/>
    <x v="5"/>
    <x v="0"/>
    <x v="1"/>
    <s v="3.1"/>
    <x v="333"/>
    <m/>
    <m/>
    <m/>
    <m/>
    <m/>
    <m/>
    <m/>
    <m/>
    <m/>
    <m/>
    <m/>
    <m/>
    <n v="643976"/>
    <m/>
    <m/>
    <m/>
    <m/>
    <m/>
    <m/>
    <x v="0"/>
    <m/>
    <m/>
    <m/>
  </r>
  <r>
    <s v="PA"/>
    <x v="5"/>
    <x v="0"/>
    <x v="2"/>
    <s v="3.1.1"/>
    <x v="334"/>
    <m/>
    <m/>
    <m/>
    <s v="1 Diagnóstico e 1 Protocolo"/>
    <m/>
    <m/>
    <m/>
    <s v="APA Triunfo do Xingu"/>
    <m/>
    <m/>
    <m/>
    <m/>
    <n v="643976"/>
    <m/>
    <m/>
    <m/>
    <m/>
    <m/>
    <m/>
    <x v="0"/>
    <m/>
    <m/>
    <m/>
  </r>
  <r>
    <s v="PA"/>
    <x v="5"/>
    <x v="0"/>
    <x v="3"/>
    <s v="3.1.1.1"/>
    <x v="335"/>
    <m/>
    <m/>
    <m/>
    <m/>
    <m/>
    <m/>
    <m/>
    <m/>
    <m/>
    <m/>
    <m/>
    <m/>
    <n v="16280"/>
    <m/>
    <m/>
    <m/>
    <m/>
    <m/>
    <m/>
    <x v="0"/>
    <m/>
    <m/>
    <m/>
  </r>
  <r>
    <s v="PA"/>
    <x v="5"/>
    <x v="0"/>
    <x v="4"/>
    <s v="3.1.1.1.1"/>
    <x v="7"/>
    <m/>
    <m/>
    <m/>
    <m/>
    <m/>
    <m/>
    <m/>
    <m/>
    <s v="diaria"/>
    <s v="diaria"/>
    <n v="40"/>
    <n v="177"/>
    <n v="7080"/>
    <n v="2151.9756838905773"/>
    <m/>
    <m/>
    <m/>
    <m/>
    <s v="diaria"/>
    <x v="2"/>
    <s v=" "/>
    <m/>
    <m/>
  </r>
  <r>
    <s v="PA"/>
    <x v="5"/>
    <x v="0"/>
    <x v="4"/>
    <s v="3.1.1.1.2"/>
    <x v="316"/>
    <m/>
    <m/>
    <m/>
    <m/>
    <m/>
    <m/>
    <m/>
    <m/>
    <s v="adiantamento de despesa"/>
    <s v="adiantamento de despesa"/>
    <n v="1200"/>
    <n v="5"/>
    <n v="6000"/>
    <n v="1823.70820668693"/>
    <m/>
    <m/>
    <m/>
    <m/>
    <s v="adiantamento de despesa"/>
    <x v="2"/>
    <s v=" "/>
    <m/>
    <m/>
  </r>
  <r>
    <s v="PA"/>
    <x v="5"/>
    <x v="0"/>
    <x v="4"/>
    <s v="3.1.1.1.3"/>
    <x v="14"/>
    <m/>
    <m/>
    <m/>
    <m/>
    <m/>
    <m/>
    <m/>
    <m/>
    <s v="adiantamento de despesa"/>
    <s v="adiantamento de despesa"/>
    <n v="2"/>
    <n v="100"/>
    <n v="200"/>
    <n v="60.790273556231"/>
    <m/>
    <m/>
    <m/>
    <m/>
    <s v="adiantamento de despesa"/>
    <x v="2"/>
    <s v=" "/>
    <m/>
    <m/>
  </r>
  <r>
    <s v="PA"/>
    <x v="5"/>
    <x v="0"/>
    <x v="4"/>
    <s v="3.1.1.1.4"/>
    <x v="8"/>
    <m/>
    <m/>
    <m/>
    <m/>
    <m/>
    <m/>
    <m/>
    <m/>
    <s v="adiantamento de despesa"/>
    <s v="adiantamento de despesa"/>
    <n v="200"/>
    <n v="15"/>
    <n v="3000"/>
    <n v="911.854103343465"/>
    <m/>
    <m/>
    <m/>
    <m/>
    <s v="adiantamento de despesa"/>
    <x v="2"/>
    <s v=" "/>
    <m/>
    <m/>
  </r>
  <r>
    <s v="PA"/>
    <x v="5"/>
    <x v="0"/>
    <x v="3"/>
    <s v="3.1.1.2"/>
    <x v="336"/>
    <m/>
    <m/>
    <m/>
    <m/>
    <m/>
    <m/>
    <m/>
    <m/>
    <m/>
    <m/>
    <m/>
    <m/>
    <n v="600000"/>
    <m/>
    <m/>
    <m/>
    <m/>
    <m/>
    <m/>
    <x v="0"/>
    <m/>
    <m/>
    <m/>
  </r>
  <r>
    <s v="PA"/>
    <x v="5"/>
    <x v="0"/>
    <x v="4"/>
    <s v="3.1.1.2.1"/>
    <x v="337"/>
    <m/>
    <m/>
    <m/>
    <m/>
    <m/>
    <m/>
    <m/>
    <m/>
    <s v="contrataçao de consultoria"/>
    <s v="pessoa juridica"/>
    <n v="1"/>
    <n v="600000"/>
    <n v="600000"/>
    <n v="182370.82066869302"/>
    <m/>
    <m/>
    <m/>
    <m/>
    <s v="CS"/>
    <x v="4"/>
    <s v="autorizacao previa"/>
    <s v="1) Mapeamento e diagnóstico de potencialidades de produtos e serviços da sociobiodiversidade (com metodologias participativas) – elaboração de relatório, catálogo e vídeo de produtos da floresta – no mínimo 5 oficinas participativas._x000a_2) Mapeamento e diagnóstico das capacidades das organizações comunitárias (associações e cooperativas) – relatório técnico sobre capacidades organizacionais de cooperativas e associações na ATX._x000a_3) Realização de oficinas e capacitações: contabilidade, cadeia produtiva...) – associações e cooperativas fortalecidas na sua capacidade de gestão de empreendimentos comunitários._x000a_4) Construção do Protocolo Comunitário de Relacionamento (das comunidades com as empresas) – repartição de benefícios, acesso ao patrimônio genético e conhecimento tradicional – através de oficinas com apresentação de legislação pertinente ao caso – Protocolo publicado._x000a_"/>
    <m/>
  </r>
  <r>
    <s v="PA"/>
    <x v="5"/>
    <x v="0"/>
    <x v="3"/>
    <s v="3.1.1.3"/>
    <x v="338"/>
    <m/>
    <m/>
    <m/>
    <m/>
    <m/>
    <m/>
    <m/>
    <m/>
    <m/>
    <m/>
    <m/>
    <m/>
    <n v="27696"/>
    <m/>
    <m/>
    <m/>
    <m/>
    <m/>
    <m/>
    <x v="0"/>
    <m/>
    <m/>
    <m/>
  </r>
  <r>
    <s v="PA"/>
    <x v="5"/>
    <x v="0"/>
    <x v="4"/>
    <s v="3.1.1.3.1"/>
    <x v="7"/>
    <m/>
    <m/>
    <m/>
    <m/>
    <m/>
    <m/>
    <m/>
    <m/>
    <s v="diaria"/>
    <s v="diaria"/>
    <n v="48"/>
    <n v="177"/>
    <n v="8496"/>
    <n v="2582.3708206686929"/>
    <m/>
    <m/>
    <m/>
    <m/>
    <s v="diaria"/>
    <x v="2"/>
    <s v=" "/>
    <m/>
    <m/>
  </r>
  <r>
    <s v="PA"/>
    <x v="5"/>
    <x v="0"/>
    <x v="4"/>
    <s v="3.1.1.3.2"/>
    <x v="316"/>
    <m/>
    <m/>
    <m/>
    <m/>
    <m/>
    <m/>
    <m/>
    <m/>
    <s v="adiantamento de despesa"/>
    <s v="adiantamento de despesa"/>
    <n v="4800"/>
    <n v="5"/>
    <n v="19200"/>
    <n v="5835.866261398176"/>
    <m/>
    <m/>
    <m/>
    <m/>
    <s v="adiantamento de despesa"/>
    <x v="2"/>
    <s v=" "/>
    <m/>
    <m/>
  </r>
  <r>
    <s v="PA"/>
    <x v="5"/>
    <x v="2"/>
    <x v="0"/>
    <n v="10"/>
    <x v="158"/>
    <m/>
    <m/>
    <m/>
    <m/>
    <m/>
    <m/>
    <m/>
    <m/>
    <m/>
    <m/>
    <m/>
    <m/>
    <n v="847356"/>
    <m/>
    <m/>
    <m/>
    <m/>
    <m/>
    <m/>
    <x v="0"/>
    <m/>
    <m/>
    <m/>
  </r>
  <r>
    <s v="PA"/>
    <x v="5"/>
    <x v="2"/>
    <x v="1"/>
    <s v="10.1"/>
    <x v="339"/>
    <s v="Customização do módulo de análise do SICAR/PA e PRA/PA até 2019"/>
    <n v="1"/>
    <s v="módulo SICAR customizado"/>
    <m/>
    <m/>
    <m/>
    <m/>
    <m/>
    <m/>
    <m/>
    <m/>
    <m/>
    <n v="597356"/>
    <m/>
    <m/>
    <m/>
    <m/>
    <m/>
    <m/>
    <x v="0"/>
    <m/>
    <m/>
    <m/>
  </r>
  <r>
    <s v="PA"/>
    <x v="5"/>
    <x v="2"/>
    <x v="2"/>
    <s v="10.1.1"/>
    <x v="340"/>
    <m/>
    <m/>
    <m/>
    <s v="Classificação do uso do solo e cobertura vegetal referente aos anos de 2018 elaborada"/>
    <n v="1"/>
    <s v="base de dados concluída"/>
    <m/>
    <s v="todo estado"/>
    <m/>
    <m/>
    <m/>
    <m/>
    <n v="450000"/>
    <m/>
    <m/>
    <m/>
    <m/>
    <m/>
    <m/>
    <x v="0"/>
    <m/>
    <m/>
    <m/>
  </r>
  <r>
    <s v="PA"/>
    <x v="5"/>
    <x v="2"/>
    <x v="3"/>
    <s v="10.1.1.1"/>
    <x v="341"/>
    <m/>
    <m/>
    <m/>
    <m/>
    <m/>
    <m/>
    <m/>
    <s v="Todo o estado"/>
    <m/>
    <m/>
    <m/>
    <m/>
    <n v="450000"/>
    <m/>
    <d v="2018-11-01T00:00:00"/>
    <n v="2018"/>
    <d v="2018-03-01T00:00:00"/>
    <n v="2019"/>
    <m/>
    <x v="0"/>
    <m/>
    <m/>
    <s v="Vai começar em novembro de 2018 pois depende da aquisição das imagens previamente."/>
  </r>
  <r>
    <s v="PA"/>
    <x v="5"/>
    <x v="2"/>
    <x v="4"/>
    <s v="10.1.1.1.1"/>
    <x v="342"/>
    <m/>
    <m/>
    <m/>
    <m/>
    <m/>
    <m/>
    <m/>
    <m/>
    <s v="contrataçao de consultoria"/>
    <s v="pessoa juridica"/>
    <n v="1"/>
    <n v="450000"/>
    <n v="450000"/>
    <n v="136778.11550151976"/>
    <m/>
    <m/>
    <m/>
    <m/>
    <s v="CS"/>
    <x v="4"/>
    <s v=" "/>
    <m/>
    <m/>
  </r>
  <r>
    <s v="PA"/>
    <x v="5"/>
    <x v="2"/>
    <x v="2"/>
    <s v="10.1.2"/>
    <x v="343"/>
    <m/>
    <m/>
    <m/>
    <s v="Secretarias Municipais de Meio Ambiente aparelhadas adequadamente para análise do CAR"/>
    <n v="2"/>
    <s v="Secretarias Municipais de Meio Ambiente"/>
    <m/>
    <m/>
    <m/>
    <m/>
    <m/>
    <m/>
    <n v="147356"/>
    <m/>
    <m/>
    <m/>
    <m/>
    <m/>
    <m/>
    <x v="0"/>
    <m/>
    <m/>
    <m/>
  </r>
  <r>
    <s v="PA"/>
    <x v="5"/>
    <x v="2"/>
    <x v="3"/>
    <s v="10.1.2.1"/>
    <x v="344"/>
    <m/>
    <m/>
    <m/>
    <m/>
    <m/>
    <m/>
    <m/>
    <s v="São Felix do Xingu e Altamira"/>
    <m/>
    <m/>
    <m/>
    <m/>
    <n v="18600"/>
    <m/>
    <m/>
    <m/>
    <m/>
    <m/>
    <m/>
    <x v="0"/>
    <m/>
    <m/>
    <m/>
  </r>
  <r>
    <s v="PA"/>
    <x v="5"/>
    <x v="2"/>
    <x v="4"/>
    <s v="10.1.2.1.1"/>
    <x v="27"/>
    <m/>
    <m/>
    <m/>
    <m/>
    <m/>
    <m/>
    <m/>
    <m/>
    <s v="aquisição de equipamento"/>
    <s v="pessoa juridica"/>
    <n v="4"/>
    <n v="3000"/>
    <n v="12000"/>
    <n v="3647.41641337386"/>
    <m/>
    <m/>
    <m/>
    <m/>
    <s v="GO"/>
    <x v="3"/>
    <s v=" "/>
    <m/>
    <m/>
  </r>
  <r>
    <s v="PA"/>
    <x v="5"/>
    <x v="2"/>
    <x v="4"/>
    <s v="10.1.2.1.2"/>
    <x v="345"/>
    <m/>
    <m/>
    <m/>
    <m/>
    <m/>
    <m/>
    <m/>
    <m/>
    <s v="aquisição de equipamento"/>
    <s v="pessoa juridica"/>
    <n v="2"/>
    <n v="1000"/>
    <n v="2000"/>
    <n v="607.90273556231"/>
    <m/>
    <m/>
    <m/>
    <m/>
    <s v="GO"/>
    <x v="3"/>
    <s v=" "/>
    <m/>
    <m/>
  </r>
  <r>
    <s v="PA"/>
    <x v="5"/>
    <x v="2"/>
    <x v="4"/>
    <s v="10.1.2.1.3"/>
    <x v="26"/>
    <m/>
    <m/>
    <m/>
    <m/>
    <m/>
    <m/>
    <m/>
    <m/>
    <s v="aquisição de equipamento"/>
    <s v="pessoa juridica"/>
    <n v="2"/>
    <n v="1500"/>
    <n v="3000"/>
    <n v="911.854103343465"/>
    <m/>
    <m/>
    <m/>
    <m/>
    <s v="GO"/>
    <x v="3"/>
    <s v=" "/>
    <m/>
    <m/>
  </r>
  <r>
    <s v="PA"/>
    <x v="5"/>
    <x v="2"/>
    <x v="4"/>
    <s v="10.1.2.1.4"/>
    <x v="28"/>
    <m/>
    <m/>
    <m/>
    <m/>
    <m/>
    <m/>
    <m/>
    <m/>
    <s v="aquisição de equipamento"/>
    <s v="pessoa juridica"/>
    <n v="4"/>
    <n v="400"/>
    <n v="1600"/>
    <n v="486.322188449848"/>
    <m/>
    <m/>
    <m/>
    <m/>
    <s v="GO"/>
    <x v="3"/>
    <s v=" "/>
    <m/>
    <m/>
  </r>
  <r>
    <s v="PA"/>
    <x v="5"/>
    <x v="2"/>
    <x v="3"/>
    <s v="10.1.2.2"/>
    <x v="346"/>
    <m/>
    <m/>
    <m/>
    <m/>
    <m/>
    <m/>
    <m/>
    <m/>
    <m/>
    <m/>
    <m/>
    <m/>
    <n v="19000"/>
    <m/>
    <m/>
    <m/>
    <m/>
    <m/>
    <m/>
    <x v="0"/>
    <m/>
    <m/>
    <m/>
  </r>
  <r>
    <s v="PA"/>
    <x v="5"/>
    <x v="2"/>
    <x v="4"/>
    <s v="10.1.2.2.1"/>
    <x v="27"/>
    <m/>
    <m/>
    <m/>
    <m/>
    <m/>
    <m/>
    <m/>
    <m/>
    <s v="aquisição de equipamento"/>
    <s v="pessoa juridica"/>
    <n v="5"/>
    <n v="3000"/>
    <n v="15000"/>
    <n v="4559.2705167173253"/>
    <m/>
    <m/>
    <m/>
    <m/>
    <s v="GO"/>
    <x v="3"/>
    <s v=" "/>
    <m/>
    <m/>
  </r>
  <r>
    <s v="PA"/>
    <x v="5"/>
    <x v="2"/>
    <x v="4"/>
    <s v="10.1.2.2.2"/>
    <x v="345"/>
    <m/>
    <m/>
    <m/>
    <m/>
    <m/>
    <m/>
    <m/>
    <m/>
    <s v="aquisição de equipamento"/>
    <s v="pessoa juridica"/>
    <n v="2"/>
    <n v="1000"/>
    <n v="2000"/>
    <n v="607.90273556231"/>
    <m/>
    <m/>
    <m/>
    <m/>
    <s v="GO"/>
    <x v="3"/>
    <s v=" "/>
    <m/>
    <m/>
  </r>
  <r>
    <s v="PA"/>
    <x v="5"/>
    <x v="2"/>
    <x v="4"/>
    <s v="10.1.2.2.3"/>
    <x v="28"/>
    <m/>
    <m/>
    <m/>
    <m/>
    <m/>
    <m/>
    <m/>
    <m/>
    <s v="aquisição de equipamento"/>
    <s v="pessoa juridica"/>
    <n v="5"/>
    <n v="400"/>
    <n v="2000"/>
    <n v="607.90273556231"/>
    <m/>
    <m/>
    <m/>
    <m/>
    <s v="GO"/>
    <x v="3"/>
    <s v=" "/>
    <m/>
    <m/>
  </r>
  <r>
    <s v="PA"/>
    <x v="5"/>
    <x v="2"/>
    <x v="3"/>
    <s v="10.1.2.3"/>
    <x v="347"/>
    <m/>
    <m/>
    <m/>
    <s v="duas secretarias fortalecidas e capacitadas"/>
    <m/>
    <m/>
    <m/>
    <m/>
    <m/>
    <m/>
    <m/>
    <m/>
    <n v="109756"/>
    <m/>
    <m/>
    <m/>
    <m/>
    <m/>
    <m/>
    <x v="0"/>
    <m/>
    <m/>
    <m/>
  </r>
  <r>
    <s v="PA"/>
    <x v="5"/>
    <x v="2"/>
    <x v="4"/>
    <s v="10.1.2.3.1"/>
    <x v="348"/>
    <m/>
    <m/>
    <m/>
    <m/>
    <m/>
    <m/>
    <m/>
    <m/>
    <s v="contrataçao de consultoria"/>
    <s v="pessoa juridica"/>
    <n v="1"/>
    <n v="100000"/>
    <n v="100000"/>
    <n v="30395.136778115502"/>
    <m/>
    <m/>
    <m/>
    <m/>
    <s v="CS"/>
    <x v="4"/>
    <s v=" "/>
    <m/>
    <m/>
  </r>
  <r>
    <s v="PA"/>
    <x v="5"/>
    <x v="2"/>
    <x v="4"/>
    <s v="10.1.2.3.2"/>
    <x v="7"/>
    <m/>
    <m/>
    <m/>
    <m/>
    <m/>
    <m/>
    <m/>
    <m/>
    <s v="diaria"/>
    <s v="diaria"/>
    <n v="28"/>
    <n v="177"/>
    <n v="4956"/>
    <n v="1506.3829787234042"/>
    <m/>
    <m/>
    <m/>
    <m/>
    <s v="diaria"/>
    <x v="2"/>
    <s v=" "/>
    <m/>
    <m/>
  </r>
  <r>
    <s v="PA"/>
    <x v="5"/>
    <x v="2"/>
    <x v="4"/>
    <s v="10.1.2.3.3"/>
    <x v="68"/>
    <m/>
    <m/>
    <m/>
    <m/>
    <m/>
    <m/>
    <m/>
    <m/>
    <s v="passagem aerea"/>
    <s v="passagem aerea"/>
    <n v="8"/>
    <n v="600"/>
    <n v="4800"/>
    <n v="1458.966565349544"/>
    <m/>
    <m/>
    <m/>
    <m/>
    <s v="passagem aerea"/>
    <x v="2"/>
    <s v=" "/>
    <m/>
    <m/>
  </r>
  <r>
    <s v="PA"/>
    <x v="5"/>
    <x v="2"/>
    <x v="1"/>
    <s v="10.2"/>
    <x v="349"/>
    <s v="(1) Análise de 2.000 Cadastros (Previstos) (que representam 80% cadastros já elaborados/realizados na APA TX)"/>
    <s v="Cadastros de propriedades dentro da APA Triunfo do Xingu analisados"/>
    <n v="2000"/>
    <s v="cadastros analisados"/>
    <m/>
    <m/>
    <m/>
    <m/>
    <m/>
    <m/>
    <m/>
    <m/>
    <n v="250000"/>
    <m/>
    <m/>
    <m/>
    <m/>
    <m/>
    <m/>
    <x v="0"/>
    <m/>
    <m/>
    <m/>
  </r>
  <r>
    <s v="PA"/>
    <x v="5"/>
    <x v="2"/>
    <x v="2"/>
    <s v="10.2.1"/>
    <x v="350"/>
    <m/>
    <m/>
    <m/>
    <m/>
    <m/>
    <m/>
    <m/>
    <m/>
    <m/>
    <m/>
    <m/>
    <m/>
    <n v="250000"/>
    <m/>
    <m/>
    <m/>
    <m/>
    <m/>
    <m/>
    <x v="0"/>
    <m/>
    <m/>
    <m/>
  </r>
  <r>
    <s v="PA"/>
    <x v="5"/>
    <x v="2"/>
    <x v="3"/>
    <s v="10.2.1.1"/>
    <x v="351"/>
    <m/>
    <m/>
    <m/>
    <m/>
    <m/>
    <m/>
    <m/>
    <m/>
    <m/>
    <m/>
    <m/>
    <m/>
    <n v="250000"/>
    <m/>
    <m/>
    <m/>
    <m/>
    <m/>
    <m/>
    <x v="0"/>
    <m/>
    <m/>
    <m/>
  </r>
  <r>
    <s v="PA"/>
    <x v="5"/>
    <x v="2"/>
    <x v="4"/>
    <s v="10.2.1.1.1"/>
    <x v="351"/>
    <m/>
    <m/>
    <m/>
    <m/>
    <m/>
    <m/>
    <m/>
    <m/>
    <s v="contrataçao de consultoria"/>
    <s v="pessoa juridica"/>
    <n v="1"/>
    <n v="250000"/>
    <n v="250000"/>
    <n v="75987.841945288747"/>
    <d v="2018-10-01T00:00:00"/>
    <s v="2018"/>
    <d v="2018-11-01T00:00:00"/>
    <n v="2019"/>
    <s v="CS"/>
    <x v="4"/>
    <s v=" "/>
    <s v="memória de claculo aproximada = 3 técnicos, 13 meses, 5000 R$ por técnico."/>
    <m/>
  </r>
  <r>
    <s v="PA"/>
    <x v="5"/>
    <x v="0"/>
    <x v="0"/>
    <n v="14"/>
    <x v="352"/>
    <m/>
    <m/>
    <m/>
    <m/>
    <m/>
    <m/>
    <m/>
    <m/>
    <m/>
    <m/>
    <m/>
    <m/>
    <n v="909580"/>
    <m/>
    <m/>
    <m/>
    <m/>
    <m/>
    <m/>
    <x v="0"/>
    <m/>
    <m/>
    <m/>
  </r>
  <r>
    <s v="PA"/>
    <x v="5"/>
    <x v="0"/>
    <x v="1"/>
    <s v="14.2"/>
    <x v="353"/>
    <s v="Até 2022, 02 planos de gestão elaborados "/>
    <n v="2"/>
    <s v="plano de gestao"/>
    <m/>
    <m/>
    <m/>
    <m/>
    <m/>
    <m/>
    <m/>
    <m/>
    <m/>
    <n v="909580"/>
    <m/>
    <m/>
    <m/>
    <m/>
    <m/>
    <m/>
    <x v="0"/>
    <m/>
    <m/>
    <m/>
  </r>
  <r>
    <s v="PA"/>
    <x v="5"/>
    <x v="0"/>
    <x v="2"/>
    <s v="14.2.1"/>
    <x v="354"/>
    <m/>
    <m/>
    <m/>
    <s v="até 2019 plano de gestãoda Flota iriri elaborado"/>
    <n v="1"/>
    <s v="plano de manejo"/>
    <m/>
    <s v="Flota Iriri "/>
    <m/>
    <m/>
    <m/>
    <m/>
    <n v="909580"/>
    <m/>
    <m/>
    <m/>
    <m/>
    <m/>
    <m/>
    <x v="0"/>
    <m/>
    <m/>
    <m/>
  </r>
  <r>
    <s v="PA"/>
    <x v="5"/>
    <x v="0"/>
    <x v="3"/>
    <s v="14.2.1.1"/>
    <x v="355"/>
    <m/>
    <m/>
    <m/>
    <m/>
    <m/>
    <m/>
    <m/>
    <m/>
    <m/>
    <m/>
    <m/>
    <m/>
    <n v="800000"/>
    <m/>
    <m/>
    <m/>
    <m/>
    <m/>
    <m/>
    <x v="0"/>
    <m/>
    <m/>
    <m/>
  </r>
  <r>
    <s v="PA"/>
    <x v="5"/>
    <x v="0"/>
    <x v="4"/>
    <s v="14.2.1.1.1"/>
    <x v="356"/>
    <m/>
    <m/>
    <m/>
    <m/>
    <m/>
    <m/>
    <m/>
    <m/>
    <s v="contrataçao de consultoria"/>
    <s v="pessoa juridica"/>
    <n v="1"/>
    <n v="800000"/>
    <n v="800000"/>
    <n v="243161.09422492402"/>
    <m/>
    <m/>
    <m/>
    <m/>
    <s v="CS"/>
    <x v="4"/>
    <s v="autorizacao previa"/>
    <m/>
    <m/>
  </r>
  <r>
    <s v="PA"/>
    <x v="5"/>
    <x v="0"/>
    <x v="3"/>
    <s v="14.2.1.2"/>
    <x v="357"/>
    <m/>
    <m/>
    <m/>
    <m/>
    <m/>
    <m/>
    <m/>
    <m/>
    <m/>
    <m/>
    <m/>
    <m/>
    <n v="35780"/>
    <m/>
    <m/>
    <m/>
    <m/>
    <m/>
    <m/>
    <x v="0"/>
    <m/>
    <m/>
    <m/>
  </r>
  <r>
    <s v="PA"/>
    <x v="5"/>
    <x v="0"/>
    <x v="4"/>
    <s v="14.2.1.2.1"/>
    <x v="7"/>
    <m/>
    <m/>
    <m/>
    <m/>
    <m/>
    <m/>
    <m/>
    <m/>
    <s v="diaria"/>
    <s v="diaria"/>
    <n v="90"/>
    <n v="177"/>
    <n v="15930"/>
    <n v="4841.9452887537991"/>
    <m/>
    <m/>
    <m/>
    <m/>
    <s v="diaria"/>
    <x v="2"/>
    <s v=" "/>
    <m/>
    <m/>
  </r>
  <r>
    <s v="PA"/>
    <x v="5"/>
    <x v="0"/>
    <x v="4"/>
    <s v="14.2.1.2.2"/>
    <x v="358"/>
    <m/>
    <m/>
    <m/>
    <m/>
    <m/>
    <m/>
    <m/>
    <m/>
    <s v="passagem aerea"/>
    <s v="passagem aerea"/>
    <n v="12"/>
    <n v="800"/>
    <n v="9600"/>
    <n v="2917.933130699088"/>
    <m/>
    <m/>
    <m/>
    <m/>
    <s v="passagem aerea"/>
    <x v="2"/>
    <s v=" "/>
    <m/>
    <m/>
  </r>
  <r>
    <s v="PA"/>
    <x v="5"/>
    <x v="0"/>
    <x v="4"/>
    <s v="14.2.1.2.3"/>
    <x v="14"/>
    <m/>
    <m/>
    <m/>
    <m/>
    <m/>
    <m/>
    <m/>
    <m/>
    <s v="adiantamento de despesa"/>
    <s v="adiantamento de despesa"/>
    <n v="1"/>
    <n v="2000"/>
    <n v="2000"/>
    <n v="607.90273556231"/>
    <m/>
    <m/>
    <m/>
    <m/>
    <s v="adiantamento de despesa"/>
    <x v="2"/>
    <s v=" "/>
    <m/>
    <m/>
  </r>
  <r>
    <s v="PA"/>
    <x v="5"/>
    <x v="0"/>
    <x v="4"/>
    <s v="14.2.1.2.4"/>
    <x v="316"/>
    <m/>
    <m/>
    <m/>
    <m/>
    <m/>
    <m/>
    <m/>
    <m/>
    <s v="adiantamento de despesa"/>
    <s v="adiantamento de despesa"/>
    <n v="750"/>
    <n v="5"/>
    <n v="3750"/>
    <n v="1139.8176291793313"/>
    <m/>
    <m/>
    <m/>
    <m/>
    <s v="adiantamento de despesa"/>
    <x v="2"/>
    <s v=" "/>
    <m/>
    <m/>
  </r>
  <r>
    <s v="PA"/>
    <x v="5"/>
    <x v="0"/>
    <x v="4"/>
    <s v="14.2.1.2.5"/>
    <x v="8"/>
    <m/>
    <m/>
    <m/>
    <m/>
    <m/>
    <m/>
    <m/>
    <m/>
    <s v="adiantamento de despesa"/>
    <s v="adiantamento de despesa"/>
    <n v="3"/>
    <n v="1500"/>
    <n v="4500"/>
    <n v="1367.7811550151976"/>
    <m/>
    <m/>
    <m/>
    <m/>
    <s v="adiantamento de despesa"/>
    <x v="2"/>
    <s v=" "/>
    <m/>
    <m/>
  </r>
  <r>
    <s v="PA"/>
    <x v="5"/>
    <x v="0"/>
    <x v="3"/>
    <s v="14.2.1.3"/>
    <x v="359"/>
    <m/>
    <m/>
    <m/>
    <m/>
    <m/>
    <m/>
    <m/>
    <m/>
    <m/>
    <m/>
    <m/>
    <m/>
    <n v="45000"/>
    <m/>
    <m/>
    <m/>
    <m/>
    <m/>
    <m/>
    <x v="0"/>
    <m/>
    <m/>
    <m/>
  </r>
  <r>
    <s v="PA"/>
    <x v="5"/>
    <x v="0"/>
    <x v="4"/>
    <s v="14.2.1.3.1"/>
    <x v="360"/>
    <m/>
    <m/>
    <m/>
    <m/>
    <m/>
    <m/>
    <m/>
    <m/>
    <s v="serviço tecnico"/>
    <s v="pessoa juridica"/>
    <n v="1"/>
    <n v="5000"/>
    <n v="5000"/>
    <n v="1519.7568389057751"/>
    <m/>
    <m/>
    <m/>
    <m/>
    <s v="NCS"/>
    <x v="1"/>
    <s v=" "/>
    <m/>
    <m/>
  </r>
  <r>
    <s v="PA"/>
    <x v="5"/>
    <x v="0"/>
    <x v="4"/>
    <s v="14.2.1.3.2"/>
    <x v="361"/>
    <m/>
    <m/>
    <m/>
    <m/>
    <m/>
    <m/>
    <m/>
    <m/>
    <s v="serviço tecnico"/>
    <s v="pessoa juridica"/>
    <n v="1"/>
    <n v="40000"/>
    <n v="40000"/>
    <n v="12158.054711246201"/>
    <m/>
    <m/>
    <m/>
    <m/>
    <s v="NCS"/>
    <x v="3"/>
    <s v=" "/>
    <m/>
    <m/>
  </r>
  <r>
    <s v="PA"/>
    <x v="5"/>
    <x v="0"/>
    <x v="3"/>
    <s v="14.2.1.4"/>
    <x v="357"/>
    <m/>
    <m/>
    <m/>
    <m/>
    <m/>
    <m/>
    <m/>
    <m/>
    <m/>
    <m/>
    <m/>
    <m/>
    <n v="28800"/>
    <m/>
    <m/>
    <m/>
    <m/>
    <m/>
    <m/>
    <x v="0"/>
    <m/>
    <m/>
    <m/>
  </r>
  <r>
    <s v="PA"/>
    <x v="5"/>
    <x v="0"/>
    <x v="4"/>
    <s v="14.2.1.4.1"/>
    <x v="362"/>
    <m/>
    <m/>
    <m/>
    <m/>
    <m/>
    <m/>
    <m/>
    <m/>
    <s v="adiantamento de despesa"/>
    <s v="adiantamento de despesa"/>
    <n v="72"/>
    <n v="400"/>
    <n v="28800"/>
    <n v="8753.799392097264"/>
    <m/>
    <m/>
    <m/>
    <m/>
    <s v="adiantamento de despesa"/>
    <x v="2"/>
    <s v=" "/>
    <m/>
    <m/>
  </r>
  <r>
    <m/>
    <x v="6"/>
    <x v="1"/>
    <x v="0"/>
    <n v="1"/>
    <x v="363"/>
    <m/>
    <m/>
    <m/>
    <m/>
    <m/>
    <m/>
    <m/>
    <m/>
    <m/>
    <m/>
    <m/>
    <m/>
    <n v="945673"/>
    <m/>
    <m/>
    <m/>
    <m/>
    <m/>
    <m/>
    <x v="0"/>
    <m/>
    <m/>
    <m/>
  </r>
  <r>
    <m/>
    <x v="6"/>
    <x v="1"/>
    <x v="1"/>
    <s v="1.1"/>
    <x v="364"/>
    <m/>
    <m/>
    <m/>
    <m/>
    <m/>
    <m/>
    <m/>
    <m/>
    <m/>
    <m/>
    <m/>
    <m/>
    <n v="142800"/>
    <m/>
    <m/>
    <m/>
    <m/>
    <m/>
    <m/>
    <x v="0"/>
    <m/>
    <m/>
    <m/>
  </r>
  <r>
    <m/>
    <x v="6"/>
    <x v="1"/>
    <x v="2"/>
    <s v="1.1.1"/>
    <x v="365"/>
    <m/>
    <m/>
    <m/>
    <m/>
    <m/>
    <m/>
    <m/>
    <m/>
    <m/>
    <m/>
    <m/>
    <m/>
    <n v="97200"/>
    <m/>
    <m/>
    <m/>
    <m/>
    <m/>
    <m/>
    <x v="0"/>
    <m/>
    <m/>
    <m/>
  </r>
  <r>
    <m/>
    <x v="6"/>
    <x v="1"/>
    <x v="3"/>
    <s v="1.1.1.1"/>
    <x v="366"/>
    <m/>
    <m/>
    <m/>
    <m/>
    <m/>
    <m/>
    <m/>
    <m/>
    <m/>
    <m/>
    <m/>
    <m/>
    <n v="97200"/>
    <m/>
    <m/>
    <m/>
    <m/>
    <m/>
    <m/>
    <x v="0"/>
    <m/>
    <m/>
    <m/>
  </r>
  <r>
    <m/>
    <x v="6"/>
    <x v="1"/>
    <x v="4"/>
    <s v="1.1.1.1.1"/>
    <x v="367"/>
    <m/>
    <m/>
    <m/>
    <m/>
    <m/>
    <m/>
    <m/>
    <m/>
    <s v="passagem aerea"/>
    <s v="passagem aerea"/>
    <n v="18"/>
    <n v="3000"/>
    <n v="54000"/>
    <n v="16413.373860182372"/>
    <m/>
    <m/>
    <m/>
    <n v="2018"/>
    <s v="passagem aerea"/>
    <x v="2"/>
    <s v=" "/>
    <m/>
    <m/>
  </r>
  <r>
    <m/>
    <x v="6"/>
    <x v="1"/>
    <x v="4"/>
    <s v="1.1.1.1.2"/>
    <x v="368"/>
    <m/>
    <m/>
    <m/>
    <m/>
    <m/>
    <m/>
    <m/>
    <m/>
    <s v="diaria"/>
    <s v="diaria"/>
    <n v="54"/>
    <n v="800"/>
    <n v="43200"/>
    <n v="13130.699088145897"/>
    <m/>
    <m/>
    <m/>
    <m/>
    <s v="diaria"/>
    <x v="2"/>
    <s v=" "/>
    <m/>
    <m/>
  </r>
  <r>
    <m/>
    <x v="6"/>
    <x v="1"/>
    <x v="2"/>
    <s v="1.1.2"/>
    <x v="369"/>
    <m/>
    <m/>
    <m/>
    <m/>
    <m/>
    <m/>
    <m/>
    <m/>
    <m/>
    <m/>
    <m/>
    <m/>
    <n v="45600"/>
    <m/>
    <m/>
    <m/>
    <m/>
    <m/>
    <m/>
    <x v="0"/>
    <m/>
    <m/>
    <m/>
  </r>
  <r>
    <m/>
    <x v="6"/>
    <x v="1"/>
    <x v="3"/>
    <s v="1.1.2.1"/>
    <x v="370"/>
    <m/>
    <m/>
    <m/>
    <m/>
    <m/>
    <m/>
    <m/>
    <m/>
    <m/>
    <m/>
    <m/>
    <m/>
    <n v="37800"/>
    <m/>
    <m/>
    <m/>
    <m/>
    <m/>
    <m/>
    <x v="0"/>
    <m/>
    <m/>
    <m/>
  </r>
  <r>
    <m/>
    <x v="6"/>
    <x v="1"/>
    <x v="4"/>
    <s v="1.1.1.2.1"/>
    <x v="367"/>
    <m/>
    <m/>
    <m/>
    <m/>
    <m/>
    <m/>
    <m/>
    <m/>
    <s v="passagem aerea"/>
    <s v="passagem aerea"/>
    <n v="3"/>
    <n v="3000"/>
    <n v="9000"/>
    <n v="2735.5623100303951"/>
    <m/>
    <m/>
    <m/>
    <m/>
    <s v="passagem aerea"/>
    <x v="2"/>
    <s v=" "/>
    <m/>
    <m/>
  </r>
  <r>
    <m/>
    <x v="6"/>
    <x v="1"/>
    <x v="4"/>
    <s v="1.1.1.2.2"/>
    <x v="368"/>
    <m/>
    <m/>
    <m/>
    <m/>
    <m/>
    <m/>
    <m/>
    <m/>
    <s v="diaria"/>
    <s v="diaria"/>
    <n v="36"/>
    <n v="800"/>
    <n v="28800"/>
    <n v="8753.799392097264"/>
    <m/>
    <m/>
    <m/>
    <m/>
    <s v="diaria"/>
    <x v="2"/>
    <s v=" "/>
    <m/>
    <m/>
  </r>
  <r>
    <m/>
    <x v="6"/>
    <x v="1"/>
    <x v="3"/>
    <s v="1.1.2.2"/>
    <x v="371"/>
    <m/>
    <m/>
    <m/>
    <m/>
    <m/>
    <m/>
    <m/>
    <m/>
    <m/>
    <m/>
    <m/>
    <m/>
    <n v="7800"/>
    <m/>
    <m/>
    <m/>
    <m/>
    <m/>
    <m/>
    <x v="0"/>
    <m/>
    <m/>
    <m/>
  </r>
  <r>
    <m/>
    <x v="6"/>
    <x v="1"/>
    <x v="4"/>
    <s v="1.1.2.2.1"/>
    <x v="367"/>
    <m/>
    <m/>
    <m/>
    <m/>
    <m/>
    <m/>
    <m/>
    <m/>
    <s v="passagem aerea"/>
    <s v="passagem aerea"/>
    <n v="1"/>
    <n v="3000"/>
    <n v="3000"/>
    <n v="911.854103343465"/>
    <m/>
    <m/>
    <m/>
    <m/>
    <s v="passagem aerea"/>
    <x v="2"/>
    <s v=" "/>
    <m/>
    <m/>
  </r>
  <r>
    <m/>
    <x v="6"/>
    <x v="1"/>
    <x v="4"/>
    <s v="1.1.2.2.2"/>
    <x v="368"/>
    <m/>
    <m/>
    <m/>
    <m/>
    <m/>
    <m/>
    <m/>
    <m/>
    <s v="diaria"/>
    <s v="diaria"/>
    <n v="6"/>
    <n v="800"/>
    <n v="4800"/>
    <n v="1458.966565349544"/>
    <m/>
    <m/>
    <m/>
    <m/>
    <s v="diaria"/>
    <x v="2"/>
    <s v=" "/>
    <m/>
    <m/>
  </r>
  <r>
    <m/>
    <x v="6"/>
    <x v="1"/>
    <x v="1"/>
    <s v="2.1"/>
    <x v="372"/>
    <m/>
    <m/>
    <m/>
    <m/>
    <m/>
    <m/>
    <m/>
    <m/>
    <m/>
    <m/>
    <m/>
    <m/>
    <n v="802873"/>
    <m/>
    <m/>
    <m/>
    <m/>
    <m/>
    <m/>
    <x v="0"/>
    <m/>
    <m/>
    <m/>
  </r>
  <r>
    <m/>
    <x v="6"/>
    <x v="1"/>
    <x v="2"/>
    <s v="2.1.1"/>
    <x v="373"/>
    <m/>
    <m/>
    <m/>
    <m/>
    <m/>
    <m/>
    <m/>
    <m/>
    <m/>
    <m/>
    <m/>
    <m/>
    <n v="220660"/>
    <m/>
    <m/>
    <m/>
    <m/>
    <m/>
    <m/>
    <x v="0"/>
    <m/>
    <m/>
    <m/>
  </r>
  <r>
    <m/>
    <x v="6"/>
    <x v="1"/>
    <x v="3"/>
    <s v="2.1.1.1"/>
    <x v="374"/>
    <m/>
    <m/>
    <m/>
    <m/>
    <m/>
    <m/>
    <m/>
    <m/>
    <m/>
    <m/>
    <m/>
    <m/>
    <n v="220660"/>
    <m/>
    <m/>
    <m/>
    <m/>
    <m/>
    <m/>
    <x v="0"/>
    <m/>
    <m/>
    <m/>
  </r>
  <r>
    <m/>
    <x v="6"/>
    <x v="1"/>
    <x v="4"/>
    <s v="2.1.1.1.1"/>
    <x v="68"/>
    <m/>
    <m/>
    <m/>
    <m/>
    <m/>
    <m/>
    <m/>
    <m/>
    <s v="passagem aerea"/>
    <s v="passagem aerea"/>
    <n v="124"/>
    <n v="1500"/>
    <n v="186000"/>
    <n v="56534.954407294834"/>
    <m/>
    <m/>
    <m/>
    <m/>
    <s v="passagem aerea"/>
    <x v="2"/>
    <s v=" "/>
    <m/>
    <m/>
  </r>
  <r>
    <m/>
    <x v="6"/>
    <x v="1"/>
    <x v="4"/>
    <s v="2.1.1.1.2"/>
    <x v="7"/>
    <m/>
    <m/>
    <m/>
    <m/>
    <m/>
    <m/>
    <m/>
    <m/>
    <s v="diaria"/>
    <s v="diaria"/>
    <n v="134"/>
    <n v="240"/>
    <n v="32160"/>
    <n v="9775.0759878419449"/>
    <m/>
    <m/>
    <m/>
    <m/>
    <s v="diaria"/>
    <x v="2"/>
    <s v=" "/>
    <m/>
    <m/>
  </r>
  <r>
    <m/>
    <x v="6"/>
    <x v="1"/>
    <x v="4"/>
    <s v="2.1.1.1.3"/>
    <x v="375"/>
    <m/>
    <m/>
    <m/>
    <m/>
    <m/>
    <m/>
    <m/>
    <m/>
    <s v="adiantamento de despesa"/>
    <s v="adiantamento de despesa"/>
    <n v="5"/>
    <n v="500"/>
    <n v="2500"/>
    <n v="759.87841945288756"/>
    <m/>
    <m/>
    <m/>
    <m/>
    <s v="adiantamento de despesa"/>
    <x v="0"/>
    <s v=" "/>
    <m/>
    <m/>
  </r>
  <r>
    <m/>
    <x v="6"/>
    <x v="1"/>
    <x v="2"/>
    <s v="2.1.2"/>
    <x v="376"/>
    <m/>
    <m/>
    <m/>
    <m/>
    <m/>
    <m/>
    <m/>
    <m/>
    <m/>
    <m/>
    <m/>
    <m/>
    <n v="120088"/>
    <m/>
    <m/>
    <m/>
    <m/>
    <m/>
    <m/>
    <x v="0"/>
    <m/>
    <m/>
    <m/>
  </r>
  <r>
    <m/>
    <x v="6"/>
    <x v="1"/>
    <x v="3"/>
    <s v="2.1.2.1"/>
    <x v="377"/>
    <m/>
    <m/>
    <m/>
    <m/>
    <m/>
    <m/>
    <m/>
    <m/>
    <m/>
    <m/>
    <m/>
    <m/>
    <n v="50000"/>
    <m/>
    <m/>
    <m/>
    <m/>
    <m/>
    <m/>
    <x v="0"/>
    <m/>
    <m/>
    <m/>
  </r>
  <r>
    <m/>
    <x v="6"/>
    <x v="1"/>
    <x v="4"/>
    <s v="2.1.2.1.1"/>
    <x v="378"/>
    <m/>
    <m/>
    <m/>
    <m/>
    <m/>
    <m/>
    <m/>
    <m/>
    <s v="contratação de consultoria"/>
    <s v="pessoa fisica"/>
    <n v="1"/>
    <n v="50000"/>
    <n v="50000"/>
    <n v="15197.568389057751"/>
    <m/>
    <m/>
    <m/>
    <m/>
    <s v="CS"/>
    <x v="4"/>
    <s v=" "/>
    <m/>
    <m/>
  </r>
  <r>
    <m/>
    <x v="6"/>
    <x v="1"/>
    <x v="3"/>
    <s v="2.1.2.2"/>
    <x v="379"/>
    <m/>
    <m/>
    <m/>
    <m/>
    <m/>
    <m/>
    <m/>
    <m/>
    <m/>
    <m/>
    <m/>
    <m/>
    <n v="50000"/>
    <m/>
    <m/>
    <m/>
    <m/>
    <m/>
    <m/>
    <x v="0"/>
    <m/>
    <m/>
    <m/>
  </r>
  <r>
    <m/>
    <x v="6"/>
    <x v="1"/>
    <x v="4"/>
    <s v="2.1.2.2.1"/>
    <x v="380"/>
    <m/>
    <m/>
    <m/>
    <m/>
    <m/>
    <m/>
    <m/>
    <m/>
    <s v="contratação de consultoria"/>
    <s v="pessoa fisica"/>
    <n v="1"/>
    <n v="50000"/>
    <n v="50000"/>
    <n v="15197.568389057751"/>
    <m/>
    <m/>
    <m/>
    <m/>
    <s v="CS"/>
    <x v="5"/>
    <s v=" "/>
    <m/>
    <m/>
  </r>
  <r>
    <m/>
    <x v="6"/>
    <x v="1"/>
    <x v="3"/>
    <s v="2.1.2.3"/>
    <x v="381"/>
    <m/>
    <m/>
    <m/>
    <m/>
    <m/>
    <m/>
    <m/>
    <m/>
    <m/>
    <m/>
    <m/>
    <m/>
    <n v="20088"/>
    <m/>
    <m/>
    <m/>
    <m/>
    <m/>
    <m/>
    <x v="0"/>
    <m/>
    <m/>
    <m/>
  </r>
  <r>
    <m/>
    <x v="6"/>
    <x v="1"/>
    <x v="4"/>
    <s v="2.1.2.3.1"/>
    <x v="68"/>
    <m/>
    <m/>
    <m/>
    <m/>
    <m/>
    <m/>
    <m/>
    <m/>
    <s v="passagem aerea"/>
    <s v="passagem aerea"/>
    <n v="8"/>
    <n v="1500"/>
    <n v="12000"/>
    <n v="3647.41641337386"/>
    <m/>
    <m/>
    <m/>
    <m/>
    <s v="passagem aerea"/>
    <x v="2"/>
    <s v=" "/>
    <m/>
    <m/>
  </r>
  <r>
    <m/>
    <x v="6"/>
    <x v="1"/>
    <x v="4"/>
    <s v="2.1.2.3.2"/>
    <x v="382"/>
    <m/>
    <m/>
    <m/>
    <m/>
    <m/>
    <m/>
    <m/>
    <m/>
    <s v="diaria"/>
    <s v="diaria"/>
    <n v="16"/>
    <n v="240"/>
    <n v="3840"/>
    <n v="1167.1732522796353"/>
    <m/>
    <m/>
    <m/>
    <m/>
    <s v="diaria"/>
    <x v="2"/>
    <s v=" "/>
    <m/>
    <m/>
  </r>
  <r>
    <m/>
    <x v="6"/>
    <x v="1"/>
    <x v="4"/>
    <s v="2.1.2.3.3"/>
    <x v="383"/>
    <m/>
    <m/>
    <m/>
    <m/>
    <m/>
    <m/>
    <m/>
    <m/>
    <s v="diaria"/>
    <s v="diaria"/>
    <n v="24"/>
    <n v="177"/>
    <n v="4248"/>
    <n v="1291.1854103343464"/>
    <m/>
    <m/>
    <m/>
    <m/>
    <s v="diaria"/>
    <x v="2"/>
    <s v=" "/>
    <m/>
    <m/>
  </r>
  <r>
    <m/>
    <x v="6"/>
    <x v="1"/>
    <x v="2"/>
    <s v="2.1.3"/>
    <x v="384"/>
    <m/>
    <m/>
    <m/>
    <m/>
    <m/>
    <m/>
    <m/>
    <m/>
    <m/>
    <m/>
    <m/>
    <m/>
    <n v="50765"/>
    <m/>
    <m/>
    <m/>
    <m/>
    <m/>
    <m/>
    <x v="0"/>
    <m/>
    <m/>
    <m/>
  </r>
  <r>
    <m/>
    <x v="6"/>
    <x v="1"/>
    <x v="3"/>
    <s v="2.1.3.1"/>
    <x v="385"/>
    <m/>
    <m/>
    <m/>
    <m/>
    <m/>
    <m/>
    <m/>
    <m/>
    <m/>
    <m/>
    <m/>
    <m/>
    <n v="50765"/>
    <m/>
    <m/>
    <m/>
    <m/>
    <m/>
    <m/>
    <x v="0"/>
    <m/>
    <m/>
    <m/>
  </r>
  <r>
    <m/>
    <x v="6"/>
    <x v="1"/>
    <x v="4"/>
    <s v="2.1.3.1.1"/>
    <x v="68"/>
    <m/>
    <m/>
    <m/>
    <m/>
    <m/>
    <m/>
    <m/>
    <m/>
    <s v="passagem aerea"/>
    <s v="passagem aerea"/>
    <n v="24"/>
    <n v="1500"/>
    <n v="36000"/>
    <n v="10942.24924012158"/>
    <m/>
    <m/>
    <m/>
    <m/>
    <s v="passagem aerea"/>
    <x v="2"/>
    <s v=" "/>
    <m/>
    <m/>
  </r>
  <r>
    <m/>
    <x v="6"/>
    <x v="1"/>
    <x v="4"/>
    <s v="2.1.3.1.2"/>
    <x v="7"/>
    <m/>
    <m/>
    <m/>
    <m/>
    <m/>
    <m/>
    <m/>
    <m/>
    <s v="diaria"/>
    <s v="diaria"/>
    <n v="36"/>
    <n v="240"/>
    <n v="8640"/>
    <n v="2626.1398176291791"/>
    <m/>
    <m/>
    <m/>
    <m/>
    <s v="diaria"/>
    <x v="2"/>
    <s v=" "/>
    <m/>
    <m/>
  </r>
  <r>
    <m/>
    <x v="6"/>
    <x v="1"/>
    <x v="4"/>
    <s v="2.1.3.1.3"/>
    <x v="375"/>
    <m/>
    <m/>
    <m/>
    <m/>
    <m/>
    <m/>
    <m/>
    <m/>
    <s v="adiantamento de despesa"/>
    <s v="adiantamento de despesa"/>
    <n v="3"/>
    <n v="375"/>
    <n v="1125"/>
    <n v="341.94528875379939"/>
    <m/>
    <m/>
    <m/>
    <m/>
    <s v="adiantamento de despesa"/>
    <x v="2"/>
    <s v=" "/>
    <m/>
    <m/>
  </r>
  <r>
    <m/>
    <x v="6"/>
    <x v="1"/>
    <x v="4"/>
    <s v="2.1.3.1.4"/>
    <x v="386"/>
    <m/>
    <m/>
    <m/>
    <m/>
    <m/>
    <m/>
    <m/>
    <m/>
    <s v="contratação de consultoria"/>
    <s v="pessoa fisica"/>
    <n v="1"/>
    <n v="5000"/>
    <n v="5000"/>
    <n v="1519.7568389057751"/>
    <m/>
    <m/>
    <m/>
    <m/>
    <s v="CS"/>
    <x v="7"/>
    <s v=" "/>
    <m/>
    <m/>
  </r>
  <r>
    <m/>
    <x v="6"/>
    <x v="1"/>
    <x v="2"/>
    <s v="2.1.4"/>
    <x v="387"/>
    <m/>
    <m/>
    <m/>
    <m/>
    <m/>
    <m/>
    <m/>
    <m/>
    <m/>
    <m/>
    <m/>
    <m/>
    <n v="204800"/>
    <m/>
    <m/>
    <m/>
    <m/>
    <m/>
    <m/>
    <x v="0"/>
    <m/>
    <m/>
    <m/>
  </r>
  <r>
    <m/>
    <x v="6"/>
    <x v="1"/>
    <x v="3"/>
    <s v="2.1.4.1"/>
    <x v="388"/>
    <m/>
    <m/>
    <m/>
    <m/>
    <m/>
    <m/>
    <m/>
    <m/>
    <m/>
    <m/>
    <m/>
    <m/>
    <n v="20000"/>
    <m/>
    <m/>
    <m/>
    <m/>
    <m/>
    <m/>
    <x v="0"/>
    <m/>
    <m/>
    <m/>
  </r>
  <r>
    <m/>
    <x v="6"/>
    <x v="1"/>
    <x v="4"/>
    <s v="2.1.4.1.1"/>
    <x v="389"/>
    <m/>
    <m/>
    <m/>
    <m/>
    <m/>
    <m/>
    <m/>
    <m/>
    <s v="contratação de consultoria"/>
    <s v="pessoa juridica"/>
    <n v="1"/>
    <n v="20000"/>
    <n v="20000"/>
    <n v="6079.0273556231004"/>
    <m/>
    <m/>
    <m/>
    <m/>
    <s v="CS"/>
    <x v="7"/>
    <s v=" "/>
    <m/>
    <m/>
  </r>
  <r>
    <m/>
    <x v="6"/>
    <x v="1"/>
    <x v="3"/>
    <s v="2.1.4.2"/>
    <x v="390"/>
    <m/>
    <m/>
    <m/>
    <m/>
    <m/>
    <m/>
    <m/>
    <m/>
    <m/>
    <m/>
    <m/>
    <m/>
    <n v="150000"/>
    <m/>
    <m/>
    <m/>
    <m/>
    <m/>
    <m/>
    <x v="0"/>
    <m/>
    <m/>
    <m/>
  </r>
  <r>
    <m/>
    <x v="6"/>
    <x v="1"/>
    <x v="4"/>
    <s v="2.1.4.2.1"/>
    <x v="391"/>
    <m/>
    <m/>
    <m/>
    <m/>
    <m/>
    <m/>
    <m/>
    <m/>
    <s v="serviço tecnico"/>
    <s v="pessoa juridica"/>
    <n v="1"/>
    <n v="150000"/>
    <n v="150000"/>
    <n v="45592.705167173255"/>
    <m/>
    <m/>
    <m/>
    <m/>
    <s v="NCS"/>
    <x v="1"/>
    <s v=" "/>
    <m/>
    <m/>
  </r>
  <r>
    <m/>
    <x v="6"/>
    <x v="1"/>
    <x v="3"/>
    <s v="2.1.4.3"/>
    <x v="392"/>
    <m/>
    <m/>
    <m/>
    <m/>
    <m/>
    <m/>
    <m/>
    <m/>
    <m/>
    <m/>
    <m/>
    <m/>
    <n v="34800"/>
    <m/>
    <m/>
    <m/>
    <m/>
    <m/>
    <m/>
    <x v="0"/>
    <m/>
    <m/>
    <m/>
  </r>
  <r>
    <m/>
    <x v="6"/>
    <x v="1"/>
    <x v="4"/>
    <s v="2.1.4.3.1"/>
    <x v="393"/>
    <m/>
    <m/>
    <m/>
    <m/>
    <m/>
    <m/>
    <m/>
    <m/>
    <s v="locaçao de sala"/>
    <s v="pessoa juridica"/>
    <n v="1"/>
    <n v="15000"/>
    <n v="15000"/>
    <n v="4559.2705167173253"/>
    <m/>
    <m/>
    <m/>
    <m/>
    <s v="NCS"/>
    <x v="3"/>
    <s v=" "/>
    <m/>
    <m/>
  </r>
  <r>
    <m/>
    <x v="6"/>
    <x v="1"/>
    <x v="4"/>
    <s v="2.1.4.3.2"/>
    <x v="68"/>
    <m/>
    <m/>
    <m/>
    <m/>
    <m/>
    <m/>
    <m/>
    <m/>
    <s v="passagem aerea"/>
    <s v="passagem aerea"/>
    <n v="10"/>
    <n v="1500"/>
    <n v="15000"/>
    <n v="4559.2705167173253"/>
    <m/>
    <m/>
    <m/>
    <m/>
    <s v="passagem aerea"/>
    <x v="2"/>
    <s v=" "/>
    <m/>
    <m/>
  </r>
  <r>
    <m/>
    <x v="6"/>
    <x v="1"/>
    <x v="4"/>
    <s v="2.1.4.3.3"/>
    <x v="7"/>
    <m/>
    <m/>
    <m/>
    <m/>
    <m/>
    <m/>
    <m/>
    <m/>
    <s v="diaria"/>
    <s v="diaria"/>
    <n v="20"/>
    <n v="240"/>
    <n v="4800"/>
    <n v="1458.966565349544"/>
    <m/>
    <m/>
    <m/>
    <m/>
    <s v="diaria"/>
    <x v="2"/>
    <s v=" "/>
    <m/>
    <m/>
  </r>
  <r>
    <m/>
    <x v="6"/>
    <x v="1"/>
    <x v="2"/>
    <s v="2.1.5"/>
    <x v="394"/>
    <m/>
    <m/>
    <m/>
    <m/>
    <m/>
    <m/>
    <m/>
    <m/>
    <m/>
    <m/>
    <m/>
    <m/>
    <n v="19360"/>
    <m/>
    <m/>
    <m/>
    <m/>
    <m/>
    <m/>
    <x v="0"/>
    <m/>
    <m/>
    <m/>
  </r>
  <r>
    <m/>
    <x v="6"/>
    <x v="1"/>
    <x v="3"/>
    <s v="2.1.5.1"/>
    <x v="395"/>
    <m/>
    <m/>
    <m/>
    <m/>
    <m/>
    <m/>
    <m/>
    <m/>
    <m/>
    <m/>
    <m/>
    <m/>
    <n v="19360"/>
    <m/>
    <m/>
    <m/>
    <m/>
    <m/>
    <m/>
    <x v="0"/>
    <m/>
    <m/>
    <m/>
  </r>
  <r>
    <m/>
    <x v="6"/>
    <x v="1"/>
    <x v="4"/>
    <s v="2.1.5.1.1"/>
    <x v="68"/>
    <m/>
    <m/>
    <m/>
    <m/>
    <m/>
    <m/>
    <m/>
    <m/>
    <s v="passagem aerea"/>
    <s v="passagem aerea"/>
    <n v="8"/>
    <n v="1500"/>
    <n v="12000"/>
    <n v="3647.41641337386"/>
    <m/>
    <m/>
    <m/>
    <m/>
    <s v="passagem aerea"/>
    <x v="2"/>
    <s v=" "/>
    <m/>
    <m/>
  </r>
  <r>
    <m/>
    <x v="6"/>
    <x v="1"/>
    <x v="4"/>
    <s v="2.1.5.1.2"/>
    <x v="7"/>
    <m/>
    <m/>
    <m/>
    <m/>
    <m/>
    <m/>
    <m/>
    <m/>
    <s v="diaria"/>
    <s v="diaria"/>
    <n v="24"/>
    <n v="240"/>
    <n v="5760"/>
    <n v="1750.7598784194529"/>
    <m/>
    <m/>
    <m/>
    <m/>
    <s v="diaria"/>
    <x v="2"/>
    <s v=" "/>
    <m/>
    <m/>
  </r>
  <r>
    <m/>
    <x v="6"/>
    <x v="1"/>
    <x v="4"/>
    <s v="2.1.5.1.3"/>
    <x v="396"/>
    <m/>
    <m/>
    <m/>
    <m/>
    <m/>
    <m/>
    <m/>
    <m/>
    <s v="adiantamento de despesa"/>
    <s v="adiantamento de despesa"/>
    <n v="4"/>
    <n v="400"/>
    <n v="1600"/>
    <n v="486.322188449848"/>
    <m/>
    <m/>
    <m/>
    <m/>
    <s v="adiantamento de despesa"/>
    <x v="2"/>
    <s v=" "/>
    <m/>
    <m/>
  </r>
  <r>
    <m/>
    <x v="6"/>
    <x v="1"/>
    <x v="2"/>
    <s v="2.1.6"/>
    <x v="397"/>
    <m/>
    <m/>
    <m/>
    <m/>
    <m/>
    <m/>
    <m/>
    <m/>
    <m/>
    <m/>
    <m/>
    <m/>
    <n v="139200"/>
    <m/>
    <m/>
    <m/>
    <m/>
    <m/>
    <m/>
    <x v="0"/>
    <m/>
    <m/>
    <m/>
  </r>
  <r>
    <m/>
    <x v="6"/>
    <x v="1"/>
    <x v="3"/>
    <s v="2.1.6.1"/>
    <x v="398"/>
    <m/>
    <m/>
    <m/>
    <m/>
    <m/>
    <m/>
    <m/>
    <m/>
    <m/>
    <m/>
    <m/>
    <m/>
    <n v="139200"/>
    <m/>
    <m/>
    <m/>
    <m/>
    <m/>
    <m/>
    <x v="0"/>
    <m/>
    <m/>
    <m/>
  </r>
  <r>
    <m/>
    <x v="6"/>
    <x v="1"/>
    <x v="4"/>
    <s v="2.1.6.1.1"/>
    <x v="68"/>
    <m/>
    <m/>
    <m/>
    <m/>
    <m/>
    <m/>
    <m/>
    <m/>
    <s v="passagem aerea"/>
    <s v="passagem aerea"/>
    <n v="40"/>
    <n v="1500"/>
    <n v="60000"/>
    <n v="18237.082066869301"/>
    <m/>
    <m/>
    <m/>
    <m/>
    <s v="passagem aerea"/>
    <x v="2"/>
    <s v=" "/>
    <m/>
    <m/>
  </r>
  <r>
    <m/>
    <x v="6"/>
    <x v="1"/>
    <x v="4"/>
    <s v="2.1.6.1.2"/>
    <x v="7"/>
    <m/>
    <m/>
    <m/>
    <m/>
    <m/>
    <m/>
    <m/>
    <m/>
    <s v="diaria"/>
    <s v="diaria"/>
    <n v="80"/>
    <n v="240"/>
    <n v="19200"/>
    <n v="5835.866261398176"/>
    <m/>
    <m/>
    <m/>
    <m/>
    <s v="diaria"/>
    <x v="2"/>
    <s v=" "/>
    <m/>
    <m/>
  </r>
  <r>
    <m/>
    <x v="6"/>
    <x v="1"/>
    <x v="4"/>
    <s v="2.1.6.1.3"/>
    <x v="399"/>
    <m/>
    <m/>
    <m/>
    <m/>
    <m/>
    <m/>
    <m/>
    <m/>
    <s v="locaçao de sala"/>
    <s v="pessoa juridica"/>
    <n v="3"/>
    <n v="20000"/>
    <n v="60000"/>
    <n v="18237.082066869301"/>
    <m/>
    <m/>
    <m/>
    <m/>
    <s v="NCS"/>
    <x v="3"/>
    <s v=" "/>
    <m/>
    <m/>
  </r>
  <r>
    <m/>
    <x v="6"/>
    <x v="1"/>
    <x v="2"/>
    <s v="2.1.7"/>
    <x v="400"/>
    <m/>
    <m/>
    <m/>
    <m/>
    <m/>
    <m/>
    <m/>
    <m/>
    <m/>
    <m/>
    <m/>
    <m/>
    <n v="48000"/>
    <m/>
    <m/>
    <m/>
    <m/>
    <m/>
    <m/>
    <x v="0"/>
    <m/>
    <m/>
    <m/>
  </r>
  <r>
    <m/>
    <x v="6"/>
    <x v="1"/>
    <x v="3"/>
    <s v="2.1.7.1"/>
    <x v="401"/>
    <m/>
    <m/>
    <m/>
    <m/>
    <m/>
    <m/>
    <m/>
    <m/>
    <m/>
    <m/>
    <m/>
    <m/>
    <n v="48000"/>
    <m/>
    <m/>
    <m/>
    <m/>
    <m/>
    <m/>
    <x v="0"/>
    <m/>
    <m/>
    <m/>
  </r>
  <r>
    <m/>
    <x v="6"/>
    <x v="1"/>
    <x v="4"/>
    <s v="2.1.7.1.1"/>
    <x v="102"/>
    <m/>
    <m/>
    <m/>
    <m/>
    <m/>
    <m/>
    <m/>
    <m/>
    <s v="aquisição de equipamento"/>
    <s v="pessoa juridica"/>
    <n v="2"/>
    <n v="5000"/>
    <n v="10000"/>
    <n v="3039.5136778115502"/>
    <m/>
    <m/>
    <m/>
    <m/>
    <s v="GO"/>
    <x v="3"/>
    <s v=" "/>
    <m/>
    <m/>
  </r>
  <r>
    <m/>
    <x v="6"/>
    <x v="1"/>
    <x v="4"/>
    <s v="2.1.7.1.2"/>
    <x v="28"/>
    <m/>
    <m/>
    <m/>
    <m/>
    <m/>
    <m/>
    <m/>
    <m/>
    <s v="aquisição de equipamento"/>
    <s v="pessoa juridica"/>
    <n v="2"/>
    <n v="500"/>
    <n v="1000"/>
    <n v="303.951367781155"/>
    <m/>
    <m/>
    <m/>
    <m/>
    <s v="GO"/>
    <x v="3"/>
    <s v=" "/>
    <m/>
    <m/>
  </r>
  <r>
    <m/>
    <x v="6"/>
    <x v="1"/>
    <x v="4"/>
    <s v="2.1.7.1.3"/>
    <x v="402"/>
    <m/>
    <m/>
    <m/>
    <m/>
    <m/>
    <m/>
    <m/>
    <m/>
    <s v="aquisição de equipamento"/>
    <s v="pessoa juridica"/>
    <n v="1"/>
    <n v="1500"/>
    <n v="1500"/>
    <n v="455.9270516717325"/>
    <m/>
    <m/>
    <m/>
    <m/>
    <s v="GO"/>
    <x v="3"/>
    <s v=" "/>
    <m/>
    <m/>
  </r>
  <r>
    <m/>
    <x v="6"/>
    <x v="1"/>
    <x v="4"/>
    <s v="2.1.7.1.4"/>
    <x v="140"/>
    <m/>
    <m/>
    <m/>
    <m/>
    <m/>
    <m/>
    <m/>
    <m/>
    <s v="aquisição de equipamento"/>
    <s v="pessoa juridica"/>
    <n v="2"/>
    <n v="3000"/>
    <n v="6000"/>
    <n v="1823.70820668693"/>
    <m/>
    <m/>
    <m/>
    <m/>
    <s v="GO"/>
    <x v="3"/>
    <s v=" "/>
    <m/>
    <m/>
  </r>
  <r>
    <m/>
    <x v="6"/>
    <x v="1"/>
    <x v="4"/>
    <s v="2.1.7.1.5"/>
    <x v="403"/>
    <m/>
    <m/>
    <m/>
    <m/>
    <m/>
    <m/>
    <m/>
    <m/>
    <s v="material de consumo"/>
    <s v="pessoa juridica"/>
    <n v="1"/>
    <n v="29500"/>
    <n v="29500"/>
    <n v="8966.5653495440729"/>
    <m/>
    <m/>
    <m/>
    <m/>
    <s v="material de consumo"/>
    <x v="3"/>
    <s v=" "/>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ela dinâmica1" cacheId="0" applyNumberFormats="0" applyBorderFormats="0" applyFontFormats="0" applyPatternFormats="0" applyAlignmentFormats="0" applyWidthHeightFormats="1" dataCaption="Valores" updatedVersion="6" minRefreshableVersion="3" useAutoFormatting="1" rowGrandTotals="0" itemPrintTitles="1" createdVersion="6" indent="0" outline="1" outlineData="1" multipleFieldFilters="0">
  <location ref="A4:E28" firstHeaderRow="1" firstDataRow="3" firstDataCol="1"/>
  <pivotFields count="29">
    <pivotField subtotalTop="0" showAll="0"/>
    <pivotField axis="axisRow" subtotalTop="0" showAll="0">
      <items count="8">
        <item h="1" x="4"/>
        <item h="1" x="5"/>
        <item x="6"/>
        <item h="1" x="2"/>
        <item h="1" x="0"/>
        <item h="1" x="1"/>
        <item h="1" x="3"/>
        <item t="default"/>
      </items>
    </pivotField>
    <pivotField subtotalTop="0" showAll="0">
      <items count="4">
        <item x="0"/>
        <item x="2"/>
        <item x="1"/>
        <item t="default"/>
      </items>
    </pivotField>
    <pivotField axis="axisCol" subtotalTop="0" multipleItemSelectionAllowed="1" showAll="0" defaultSubtotal="0">
      <items count="5">
        <item h="1" x="2"/>
        <item h="1" x="0"/>
        <item x="4"/>
        <item h="1" x="1"/>
        <item h="1" x="3"/>
      </items>
    </pivotField>
    <pivotField subtotalTop="0" showAll="0"/>
    <pivotField axis="axisRow" subtotalTop="0" showAll="0" defaultSubtotal="0">
      <items count="413">
        <item x="309"/>
        <item x="369"/>
        <item x="194"/>
        <item x="332"/>
        <item x="59"/>
        <item x="320"/>
        <item x="41"/>
        <item x="69"/>
        <item x="231"/>
        <item x="316"/>
        <item x="137"/>
        <item x="21"/>
        <item x="401"/>
        <item x="17"/>
        <item x="318"/>
        <item x="8"/>
        <item x="204"/>
        <item x="205"/>
        <item x="38"/>
        <item x="338"/>
        <item x="315"/>
        <item x="147"/>
        <item x="377"/>
        <item x="263"/>
        <item x="175"/>
        <item x="121"/>
        <item x="0"/>
        <item x="111"/>
        <item x="12"/>
        <item x="241"/>
        <item x="248"/>
        <item x="195"/>
        <item x="158"/>
        <item x="321"/>
        <item x="313"/>
        <item x="394"/>
        <item x="395"/>
        <item x="142"/>
        <item x="273"/>
        <item x="272"/>
        <item x="346"/>
        <item x="344"/>
        <item x="101"/>
        <item x="18"/>
        <item x="120"/>
        <item x="260"/>
        <item x="400"/>
        <item x="39"/>
        <item x="40"/>
        <item x="249"/>
        <item x="171"/>
        <item x="31"/>
        <item x="349"/>
        <item x="159"/>
        <item x="176"/>
        <item x="325"/>
        <item x="23"/>
        <item x="103"/>
        <item x="339"/>
        <item x="177"/>
        <item x="384"/>
        <item x="85"/>
        <item m="1" x="407"/>
        <item x="168"/>
        <item x="364"/>
        <item x="319"/>
        <item x="202"/>
        <item x="109"/>
        <item x="60"/>
        <item x="110"/>
        <item x="22"/>
        <item x="94"/>
        <item x="340"/>
        <item x="375"/>
        <item x="9"/>
        <item x="27"/>
        <item x="81"/>
        <item x="96"/>
        <item x="47"/>
        <item x="352"/>
        <item x="220"/>
        <item x="116"/>
        <item x="117"/>
        <item x="97"/>
        <item x="125"/>
        <item x="4"/>
        <item x="270"/>
        <item x="107"/>
        <item x="252"/>
        <item x="49"/>
        <item x="42"/>
        <item x="61"/>
        <item x="91"/>
        <item x="52"/>
        <item x="51"/>
        <item x="92"/>
        <item x="269"/>
        <item x="268"/>
        <item x="348"/>
        <item x="237"/>
        <item x="215"/>
        <item x="105"/>
        <item x="337"/>
        <item x="100"/>
        <item x="360"/>
        <item x="330"/>
        <item x="43"/>
        <item x="251"/>
        <item x="228"/>
        <item x="150"/>
        <item x="355"/>
        <item x="114"/>
        <item x="130"/>
        <item x="293"/>
        <item x="261"/>
        <item x="108"/>
        <item x="118"/>
        <item x="164"/>
        <item m="1" x="411"/>
        <item x="245"/>
        <item m="1" x="410"/>
        <item x="361"/>
        <item x="331"/>
        <item x="200"/>
        <item x="201"/>
        <item x="57"/>
        <item x="391"/>
        <item x="197"/>
        <item x="327"/>
        <item x="165"/>
        <item x="166"/>
        <item x="179"/>
        <item x="170"/>
        <item x="198"/>
        <item x="206"/>
        <item x="58"/>
        <item m="1" x="409"/>
        <item x="219"/>
        <item x="213"/>
        <item x="211"/>
        <item x="233"/>
        <item x="240"/>
        <item x="216"/>
        <item x="157"/>
        <item x="222"/>
        <item x="393"/>
        <item x="98"/>
        <item x="386"/>
        <item x="76"/>
        <item x="277"/>
        <item x="229"/>
        <item x="254"/>
        <item x="16"/>
        <item x="253"/>
        <item x="312"/>
        <item x="50"/>
        <item x="258"/>
        <item x="285"/>
        <item x="262"/>
        <item x="257"/>
        <item x="300"/>
        <item x="53"/>
        <item x="247"/>
        <item x="246"/>
        <item x="256"/>
        <item x="290"/>
        <item x="227"/>
        <item x="244"/>
        <item x="243"/>
        <item x="324"/>
        <item x="146"/>
        <item x="328"/>
        <item x="80"/>
        <item x="93"/>
        <item x="79"/>
        <item x="62"/>
        <item x="88"/>
        <item x="86"/>
        <item x="82"/>
        <item x="266"/>
        <item x="154"/>
        <item x="151"/>
        <item x="356"/>
        <item x="183"/>
        <item x="187"/>
        <item x="184"/>
        <item x="83"/>
        <item x="188"/>
        <item x="185"/>
        <item x="156"/>
        <item x="351"/>
        <item x="341"/>
        <item x="342"/>
        <item x="193"/>
        <item x="182"/>
        <item x="153"/>
        <item x="225"/>
        <item x="322"/>
        <item x="46"/>
        <item x="389"/>
        <item x="71"/>
        <item x="378"/>
        <item x="380"/>
        <item x="70"/>
        <item x="223"/>
        <item x="224"/>
        <item x="294"/>
        <item x="281"/>
        <item x="304"/>
        <item x="196"/>
        <item x="363"/>
        <item x="372"/>
        <item x="178"/>
        <item x="236"/>
        <item x="140"/>
        <item x="37"/>
        <item m="1" x="405"/>
        <item x="189"/>
        <item x="218"/>
        <item x="379"/>
        <item x="296"/>
        <item x="104"/>
        <item x="24"/>
        <item x="292"/>
        <item x="180"/>
        <item x="291"/>
        <item x="133"/>
        <item x="278"/>
        <item x="274"/>
        <item x="129"/>
        <item x="7"/>
        <item x="89"/>
        <item x="67"/>
        <item x="382"/>
        <item x="383"/>
        <item x="128"/>
        <item x="368"/>
        <item x="371"/>
        <item x="387"/>
        <item x="297"/>
        <item x="311"/>
        <item x="210"/>
        <item x="212"/>
        <item x="265"/>
        <item x="124"/>
        <item x="72"/>
        <item x="306"/>
        <item x="48"/>
        <item x="45"/>
        <item x="192"/>
        <item x="354"/>
        <item x="186"/>
        <item x="123"/>
        <item x="310"/>
        <item x="95"/>
        <item x="295"/>
        <item x="308"/>
        <item x="119"/>
        <item x="77"/>
        <item x="209"/>
        <item x="32"/>
        <item x="283"/>
        <item x="333"/>
        <item x="359"/>
        <item x="343"/>
        <item m="1" x="412"/>
        <item x="191"/>
        <item x="235"/>
        <item x="26"/>
        <item x="232"/>
        <item x="280"/>
        <item x="279"/>
        <item x="276"/>
        <item x="275"/>
        <item x="190"/>
        <item x="167"/>
        <item x="13"/>
        <item x="163"/>
        <item x="314"/>
        <item x="347"/>
        <item x="303"/>
        <item x="132"/>
        <item x="302"/>
        <item x="131"/>
        <item x="345"/>
        <item x="145"/>
        <item x="305"/>
        <item x="242"/>
        <item x="271"/>
        <item x="396"/>
        <item x="54"/>
        <item x="19"/>
        <item x="73"/>
        <item x="148"/>
        <item x="181"/>
        <item x="112"/>
        <item x="134"/>
        <item x="287"/>
        <item m="1" x="404"/>
        <item x="362"/>
        <item x="239"/>
        <item x="25"/>
        <item x="336"/>
        <item x="10"/>
        <item x="14"/>
        <item x="11"/>
        <item x="15"/>
        <item x="139"/>
        <item x="20"/>
        <item x="267"/>
        <item x="74"/>
        <item x="214"/>
        <item x="172"/>
        <item x="174"/>
        <item x="217"/>
        <item x="173"/>
        <item x="376"/>
        <item x="357"/>
        <item x="317"/>
        <item x="28"/>
        <item x="102"/>
        <item m="1" x="406"/>
        <item x="203"/>
        <item x="35"/>
        <item x="365"/>
        <item x="370"/>
        <item x="392"/>
        <item x="68"/>
        <item x="358"/>
        <item x="126"/>
        <item x="367"/>
        <item x="136"/>
        <item x="127"/>
        <item x="282"/>
        <item x="30"/>
        <item x="397"/>
        <item x="264"/>
        <item x="122"/>
        <item x="199"/>
        <item x="388"/>
        <item x="115"/>
        <item x="84"/>
        <item x="329"/>
        <item x="1"/>
        <item x="144"/>
        <item x="390"/>
        <item x="90"/>
        <item x="44"/>
        <item x="63"/>
        <item x="234"/>
        <item x="64"/>
        <item x="6"/>
        <item x="155"/>
        <item x="106"/>
        <item x="350"/>
        <item x="55"/>
        <item x="299"/>
        <item x="230"/>
        <item x="149"/>
        <item x="65"/>
        <item x="113"/>
        <item x="87"/>
        <item x="161"/>
        <item x="160"/>
        <item x="238"/>
        <item x="78"/>
        <item x="143"/>
        <item x="152"/>
        <item x="5"/>
        <item x="169"/>
        <item x="323"/>
        <item x="381"/>
        <item x="298"/>
        <item x="385"/>
        <item x="398"/>
        <item x="326"/>
        <item x="374"/>
        <item x="138"/>
        <item x="366"/>
        <item x="141"/>
        <item x="135"/>
        <item x="99"/>
        <item x="250"/>
        <item x="334"/>
        <item x="75"/>
        <item x="3"/>
        <item x="2"/>
        <item x="289"/>
        <item x="284"/>
        <item x="373"/>
        <item x="335"/>
        <item x="288"/>
        <item x="307"/>
        <item x="207"/>
        <item x="399"/>
        <item m="1" x="408"/>
        <item x="301"/>
        <item x="286"/>
        <item x="403"/>
        <item x="255"/>
        <item x="402"/>
        <item x="34"/>
        <item x="33"/>
        <item x="36"/>
        <item x="221"/>
        <item x="226"/>
        <item x="353"/>
        <item x="259"/>
        <item x="56"/>
        <item x="66"/>
        <item x="29"/>
        <item x="208"/>
        <item x="162"/>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dataField="1" subtotalTop="0" showAll="0"/>
    <pivotField showAll="0"/>
    <pivotField subtotalTop="0" showAll="0"/>
    <pivotField subtotalTop="0" showAll="0"/>
    <pivotField subtotalTop="0" showAll="0"/>
    <pivotField subtotalTop="0" showAll="0"/>
    <pivotField subtotalTop="0" showAll="0" defaultSubtotal="0"/>
    <pivotField subtotalTop="0" showAll="0"/>
    <pivotField showAll="0"/>
    <pivotField subtotalTop="0" showAll="0"/>
    <pivotField subtotalTop="0" showAll="0"/>
  </pivotFields>
  <rowFields count="2">
    <field x="1"/>
    <field x="5"/>
  </rowFields>
  <rowItems count="22">
    <i>
      <x v="2"/>
    </i>
    <i r="1">
      <x v="73"/>
    </i>
    <i r="1">
      <x v="126"/>
    </i>
    <i r="1">
      <x v="145"/>
    </i>
    <i r="1">
      <x v="147"/>
    </i>
    <i r="1">
      <x v="199"/>
    </i>
    <i r="1">
      <x v="201"/>
    </i>
    <i r="1">
      <x v="202"/>
    </i>
    <i r="1">
      <x v="214"/>
    </i>
    <i r="1">
      <x v="230"/>
    </i>
    <i r="1">
      <x v="233"/>
    </i>
    <i r="1">
      <x v="234"/>
    </i>
    <i r="1">
      <x v="236"/>
    </i>
    <i r="1">
      <x v="289"/>
    </i>
    <i r="1">
      <x v="319"/>
    </i>
    <i r="1">
      <x v="320"/>
    </i>
    <i r="1">
      <x v="327"/>
    </i>
    <i r="1">
      <x v="330"/>
    </i>
    <i r="1">
      <x v="394"/>
    </i>
    <i r="1">
      <x v="398"/>
    </i>
    <i r="1">
      <x v="400"/>
    </i>
    <i t="default">
      <x v="2"/>
    </i>
  </rowItems>
  <colFields count="2">
    <field x="3"/>
    <field x="-2"/>
  </colFields>
  <colItems count="4">
    <i>
      <x v="2"/>
      <x/>
    </i>
    <i r="1" i="1">
      <x v="1"/>
    </i>
    <i t="grand">
      <x/>
    </i>
    <i t="grand" i="1">
      <x/>
    </i>
  </colItems>
  <dataFields count="2">
    <dataField name="Soma de QUANTIDADE " fld="16" baseField="5" baseItem="330"/>
    <dataField name="Soma de TOTAL" fld="18" baseField="1" baseItem="0" numFmtId="4"/>
  </dataFields>
  <formats count="32">
    <format dxfId="354">
      <pivotArea type="all" dataOnly="0" outline="0" fieldPosition="0"/>
    </format>
    <format dxfId="353">
      <pivotArea outline="0" collapsedLevelsAreSubtotals="1" fieldPosition="0"/>
    </format>
    <format dxfId="352">
      <pivotArea type="origin" dataOnly="0" labelOnly="1" outline="0" fieldPosition="0"/>
    </format>
    <format dxfId="351">
      <pivotArea field="2" type="button" dataOnly="0" labelOnly="1" outline="0"/>
    </format>
    <format dxfId="350">
      <pivotArea type="topRight" dataOnly="0" labelOnly="1" outline="0" fieldPosition="0"/>
    </format>
    <format dxfId="349">
      <pivotArea field="1" type="button" dataOnly="0" labelOnly="1" outline="0" axis="axisRow" fieldPosition="0"/>
    </format>
    <format dxfId="348">
      <pivotArea dataOnly="0" labelOnly="1" fieldPosition="0">
        <references count="1">
          <reference field="1" count="0"/>
        </references>
      </pivotArea>
    </format>
    <format dxfId="347">
      <pivotArea dataOnly="0" labelOnly="1" fieldPosition="0">
        <references count="1">
          <reference field="1" count="0" defaultSubtotal="1"/>
        </references>
      </pivotArea>
    </format>
    <format dxfId="346">
      <pivotArea dataOnly="0" labelOnly="1" grandRow="1" outline="0" fieldPosition="0"/>
    </format>
    <format dxfId="345">
      <pivotArea dataOnly="0" labelOnly="1" fieldPosition="0">
        <references count="2">
          <reference field="1" count="1" selected="0">
            <x v="0"/>
          </reference>
          <reference field="3" count="0"/>
        </references>
      </pivotArea>
    </format>
    <format dxfId="344">
      <pivotArea dataOnly="0" labelOnly="1" fieldPosition="0">
        <references count="2">
          <reference field="1" count="1" selected="0">
            <x v="0"/>
          </reference>
          <reference field="3" count="0" defaultSubtotal="1"/>
        </references>
      </pivotArea>
    </format>
    <format dxfId="343">
      <pivotArea dataOnly="0" labelOnly="1" fieldPosition="0">
        <references count="2">
          <reference field="1" count="1" selected="0">
            <x v="1"/>
          </reference>
          <reference field="3" count="0"/>
        </references>
      </pivotArea>
    </format>
    <format dxfId="342">
      <pivotArea dataOnly="0" labelOnly="1" fieldPosition="0">
        <references count="2">
          <reference field="1" count="1" selected="0">
            <x v="1"/>
          </reference>
          <reference field="3" count="0" defaultSubtotal="1"/>
        </references>
      </pivotArea>
    </format>
    <format dxfId="341">
      <pivotArea dataOnly="0" labelOnly="1" fieldPosition="0">
        <references count="2">
          <reference field="1" count="1" selected="0">
            <x v="2"/>
          </reference>
          <reference field="3" count="0"/>
        </references>
      </pivotArea>
    </format>
    <format dxfId="340">
      <pivotArea dataOnly="0" labelOnly="1" fieldPosition="0">
        <references count="2">
          <reference field="1" count="1" selected="0">
            <x v="2"/>
          </reference>
          <reference field="3" count="0" defaultSubtotal="1"/>
        </references>
      </pivotArea>
    </format>
    <format dxfId="339">
      <pivotArea dataOnly="0" labelOnly="1" fieldPosition="0">
        <references count="2">
          <reference field="1" count="1" selected="0">
            <x v="3"/>
          </reference>
          <reference field="3" count="0"/>
        </references>
      </pivotArea>
    </format>
    <format dxfId="338">
      <pivotArea dataOnly="0" labelOnly="1" fieldPosition="0">
        <references count="2">
          <reference field="1" count="1" selected="0">
            <x v="3"/>
          </reference>
          <reference field="3" count="0" defaultSubtotal="1"/>
        </references>
      </pivotArea>
    </format>
    <format dxfId="337">
      <pivotArea dataOnly="0" labelOnly="1" fieldPosition="0">
        <references count="2">
          <reference field="1" count="1" selected="0">
            <x v="4"/>
          </reference>
          <reference field="3" count="0"/>
        </references>
      </pivotArea>
    </format>
    <format dxfId="336">
      <pivotArea dataOnly="0" labelOnly="1" fieldPosition="0">
        <references count="2">
          <reference field="1" count="1" selected="0">
            <x v="4"/>
          </reference>
          <reference field="3" count="0" defaultSubtotal="1"/>
        </references>
      </pivotArea>
    </format>
    <format dxfId="335">
      <pivotArea dataOnly="0" labelOnly="1" fieldPosition="0">
        <references count="2">
          <reference field="1" count="1" selected="0">
            <x v="5"/>
          </reference>
          <reference field="3" count="0"/>
        </references>
      </pivotArea>
    </format>
    <format dxfId="334">
      <pivotArea dataOnly="0" labelOnly="1" fieldPosition="0">
        <references count="2">
          <reference field="1" count="1" selected="0">
            <x v="5"/>
          </reference>
          <reference field="3" count="0" defaultSubtotal="1"/>
        </references>
      </pivotArea>
    </format>
    <format dxfId="333">
      <pivotArea dataOnly="0" labelOnly="1" fieldPosition="0">
        <references count="2">
          <reference field="1" count="1" selected="0">
            <x v="6"/>
          </reference>
          <reference field="3" count="0"/>
        </references>
      </pivotArea>
    </format>
    <format dxfId="332">
      <pivotArea dataOnly="0" labelOnly="1" fieldPosition="0">
        <references count="2">
          <reference field="1" count="1" selected="0">
            <x v="6"/>
          </reference>
          <reference field="3" count="0" defaultSubtotal="1"/>
        </references>
      </pivotArea>
    </format>
    <format dxfId="331">
      <pivotArea dataOnly="0" labelOnly="1" grandCol="1" outline="0" fieldPosition="0"/>
    </format>
    <format dxfId="330">
      <pivotArea field="2" type="button" dataOnly="0" labelOnly="1" outline="0"/>
    </format>
    <format dxfId="329">
      <pivotArea type="topRight" dataOnly="0" labelOnly="1" outline="0" fieldPosition="0"/>
    </format>
    <format dxfId="328">
      <pivotArea outline="0" fieldPosition="0">
        <references count="1">
          <reference field="4294967294" count="1">
            <x v="1"/>
          </reference>
        </references>
      </pivotArea>
    </format>
    <format dxfId="327">
      <pivotArea type="origin" dataOnly="0" labelOnly="1" outline="0" fieldPosition="0"/>
    </format>
    <format dxfId="326">
      <pivotArea field="1" type="button" dataOnly="0" labelOnly="1" outline="0" axis="axisRow" fieldPosition="0"/>
    </format>
    <format dxfId="325">
      <pivotArea dataOnly="0" labelOnly="1" fieldPosition="0">
        <references count="1">
          <reference field="1" count="0"/>
        </references>
      </pivotArea>
    </format>
    <format dxfId="324">
      <pivotArea dataOnly="0" labelOnly="1" fieldPosition="0">
        <references count="1">
          <reference field="1" count="0" defaultSubtotal="1"/>
        </references>
      </pivotArea>
    </format>
    <format dxfId="323">
      <pivotArea dataOnly="0" labelOnly="1" fieldPosition="0">
        <references count="2">
          <reference field="1" count="0" selected="0"/>
          <reference field="5" count="20">
            <x v="73"/>
            <x v="126"/>
            <x v="145"/>
            <x v="147"/>
            <x v="199"/>
            <x v="201"/>
            <x v="202"/>
            <x v="216"/>
            <x v="230"/>
            <x v="233"/>
            <x v="234"/>
            <x v="236"/>
            <x v="289"/>
            <x v="319"/>
            <x v="320"/>
            <x v="327"/>
            <x v="330"/>
            <x v="394"/>
            <x v="398"/>
            <x v="40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ela dinâmica1" cacheId="0" applyNumberFormats="0" applyBorderFormats="0" applyFontFormats="0" applyPatternFormats="0" applyAlignmentFormats="0" applyWidthHeightFormats="1" dataCaption="Valores" updatedVersion="6" minRefreshableVersion="3" useAutoFormatting="1" rowGrandTotals="0" itemPrintTitles="1" createdVersion="6" indent="0" outline="1" outlineData="1" multipleFieldFilters="0">
  <location ref="A4:E42" firstHeaderRow="1" firstDataRow="3" firstDataCol="1"/>
  <pivotFields count="29">
    <pivotField subtotalTop="0" showAll="0"/>
    <pivotField axis="axisRow" subtotalTop="0" showAll="0">
      <items count="8">
        <item x="4"/>
        <item h="1" x="5"/>
        <item h="1" x="6"/>
        <item h="1" x="2"/>
        <item h="1" x="0"/>
        <item h="1" x="1"/>
        <item h="1" x="3"/>
        <item t="default"/>
      </items>
    </pivotField>
    <pivotField subtotalTop="0" showAll="0">
      <items count="4">
        <item x="0"/>
        <item x="2"/>
        <item x="1"/>
        <item t="default"/>
      </items>
    </pivotField>
    <pivotField axis="axisCol" subtotalTop="0" multipleItemSelectionAllowed="1" showAll="0" defaultSubtotal="0">
      <items count="5">
        <item h="1" x="2"/>
        <item h="1" x="0"/>
        <item x="4"/>
        <item h="1" x="1"/>
        <item h="1" x="3"/>
      </items>
    </pivotField>
    <pivotField subtotalTop="0" showAll="0"/>
    <pivotField axis="axisRow" subtotalTop="0" showAll="0" defaultSubtotal="0">
      <items count="413">
        <item x="309"/>
        <item x="369"/>
        <item x="194"/>
        <item x="332"/>
        <item x="59"/>
        <item x="320"/>
        <item x="41"/>
        <item x="69"/>
        <item x="231"/>
        <item x="316"/>
        <item x="137"/>
        <item x="21"/>
        <item x="401"/>
        <item x="17"/>
        <item x="318"/>
        <item x="8"/>
        <item x="204"/>
        <item x="205"/>
        <item x="38"/>
        <item x="338"/>
        <item x="315"/>
        <item x="147"/>
        <item x="377"/>
        <item x="263"/>
        <item x="175"/>
        <item x="121"/>
        <item x="0"/>
        <item x="111"/>
        <item x="12"/>
        <item x="241"/>
        <item x="248"/>
        <item x="195"/>
        <item x="158"/>
        <item x="321"/>
        <item x="313"/>
        <item x="394"/>
        <item x="395"/>
        <item x="142"/>
        <item x="273"/>
        <item x="272"/>
        <item x="346"/>
        <item x="344"/>
        <item x="101"/>
        <item x="18"/>
        <item x="120"/>
        <item x="260"/>
        <item x="400"/>
        <item x="39"/>
        <item x="40"/>
        <item x="249"/>
        <item x="171"/>
        <item x="31"/>
        <item x="349"/>
        <item x="159"/>
        <item x="176"/>
        <item x="325"/>
        <item x="23"/>
        <item x="103"/>
        <item x="339"/>
        <item x="177"/>
        <item x="384"/>
        <item x="85"/>
        <item m="1" x="407"/>
        <item x="168"/>
        <item x="364"/>
        <item x="319"/>
        <item x="202"/>
        <item x="109"/>
        <item x="60"/>
        <item x="110"/>
        <item x="22"/>
        <item x="94"/>
        <item x="340"/>
        <item x="375"/>
        <item x="9"/>
        <item x="27"/>
        <item x="81"/>
        <item x="96"/>
        <item x="47"/>
        <item x="352"/>
        <item x="220"/>
        <item x="116"/>
        <item x="117"/>
        <item x="97"/>
        <item x="125"/>
        <item x="4"/>
        <item x="270"/>
        <item x="107"/>
        <item x="252"/>
        <item x="49"/>
        <item x="42"/>
        <item x="61"/>
        <item x="91"/>
        <item x="52"/>
        <item x="51"/>
        <item x="92"/>
        <item x="269"/>
        <item x="268"/>
        <item x="348"/>
        <item x="237"/>
        <item x="215"/>
        <item x="105"/>
        <item x="337"/>
        <item x="100"/>
        <item x="360"/>
        <item x="330"/>
        <item x="43"/>
        <item x="251"/>
        <item x="228"/>
        <item x="150"/>
        <item x="355"/>
        <item x="114"/>
        <item x="130"/>
        <item x="293"/>
        <item x="261"/>
        <item x="108"/>
        <item x="118"/>
        <item x="164"/>
        <item m="1" x="411"/>
        <item x="245"/>
        <item m="1" x="410"/>
        <item x="361"/>
        <item x="331"/>
        <item x="200"/>
        <item x="201"/>
        <item x="57"/>
        <item x="391"/>
        <item x="197"/>
        <item x="327"/>
        <item x="165"/>
        <item x="166"/>
        <item x="179"/>
        <item x="170"/>
        <item x="198"/>
        <item x="206"/>
        <item x="58"/>
        <item m="1" x="409"/>
        <item x="219"/>
        <item x="213"/>
        <item x="211"/>
        <item x="233"/>
        <item x="240"/>
        <item x="216"/>
        <item x="157"/>
        <item x="222"/>
        <item x="393"/>
        <item x="98"/>
        <item x="386"/>
        <item x="76"/>
        <item x="277"/>
        <item x="229"/>
        <item x="254"/>
        <item x="16"/>
        <item x="253"/>
        <item x="312"/>
        <item x="50"/>
        <item x="258"/>
        <item x="285"/>
        <item x="262"/>
        <item x="257"/>
        <item x="300"/>
        <item x="53"/>
        <item x="247"/>
        <item x="246"/>
        <item x="256"/>
        <item x="290"/>
        <item x="227"/>
        <item x="244"/>
        <item x="243"/>
        <item x="324"/>
        <item x="146"/>
        <item x="328"/>
        <item x="80"/>
        <item x="93"/>
        <item x="79"/>
        <item x="62"/>
        <item x="88"/>
        <item x="86"/>
        <item x="82"/>
        <item x="266"/>
        <item x="154"/>
        <item x="151"/>
        <item x="356"/>
        <item x="183"/>
        <item x="187"/>
        <item x="184"/>
        <item x="83"/>
        <item x="188"/>
        <item x="185"/>
        <item x="156"/>
        <item x="351"/>
        <item x="341"/>
        <item x="342"/>
        <item x="193"/>
        <item x="182"/>
        <item x="153"/>
        <item x="225"/>
        <item x="322"/>
        <item x="46"/>
        <item x="389"/>
        <item x="71"/>
        <item x="378"/>
        <item x="380"/>
        <item x="70"/>
        <item x="223"/>
        <item x="224"/>
        <item x="294"/>
        <item x="281"/>
        <item x="304"/>
        <item x="196"/>
        <item x="363"/>
        <item x="372"/>
        <item x="178"/>
        <item x="236"/>
        <item x="140"/>
        <item x="37"/>
        <item m="1" x="405"/>
        <item x="189"/>
        <item x="218"/>
        <item x="379"/>
        <item x="296"/>
        <item x="104"/>
        <item x="24"/>
        <item x="292"/>
        <item x="180"/>
        <item x="291"/>
        <item x="133"/>
        <item x="278"/>
        <item x="274"/>
        <item x="129"/>
        <item x="7"/>
        <item x="89"/>
        <item x="67"/>
        <item x="382"/>
        <item x="383"/>
        <item x="128"/>
        <item x="368"/>
        <item x="371"/>
        <item x="387"/>
        <item x="297"/>
        <item x="311"/>
        <item x="210"/>
        <item x="212"/>
        <item x="265"/>
        <item x="124"/>
        <item x="72"/>
        <item x="306"/>
        <item x="48"/>
        <item x="45"/>
        <item x="192"/>
        <item x="354"/>
        <item x="186"/>
        <item x="123"/>
        <item x="310"/>
        <item x="95"/>
        <item x="295"/>
        <item x="308"/>
        <item x="119"/>
        <item x="77"/>
        <item x="209"/>
        <item x="32"/>
        <item x="283"/>
        <item x="333"/>
        <item x="359"/>
        <item x="343"/>
        <item m="1" x="412"/>
        <item x="191"/>
        <item x="235"/>
        <item x="26"/>
        <item x="232"/>
        <item x="280"/>
        <item x="279"/>
        <item x="276"/>
        <item x="275"/>
        <item x="190"/>
        <item x="167"/>
        <item x="13"/>
        <item x="163"/>
        <item x="314"/>
        <item x="347"/>
        <item x="303"/>
        <item x="132"/>
        <item x="302"/>
        <item x="131"/>
        <item x="345"/>
        <item x="145"/>
        <item x="305"/>
        <item x="242"/>
        <item x="271"/>
        <item x="396"/>
        <item x="54"/>
        <item x="19"/>
        <item x="73"/>
        <item x="148"/>
        <item x="181"/>
        <item x="112"/>
        <item x="134"/>
        <item x="287"/>
        <item m="1" x="404"/>
        <item x="362"/>
        <item x="239"/>
        <item x="25"/>
        <item x="336"/>
        <item x="10"/>
        <item x="14"/>
        <item x="11"/>
        <item x="15"/>
        <item x="139"/>
        <item x="20"/>
        <item x="267"/>
        <item x="74"/>
        <item x="214"/>
        <item x="172"/>
        <item x="174"/>
        <item x="217"/>
        <item x="173"/>
        <item x="376"/>
        <item x="357"/>
        <item x="317"/>
        <item x="28"/>
        <item x="102"/>
        <item m="1" x="406"/>
        <item x="203"/>
        <item x="35"/>
        <item x="365"/>
        <item x="370"/>
        <item x="392"/>
        <item x="68"/>
        <item x="358"/>
        <item x="126"/>
        <item x="367"/>
        <item x="136"/>
        <item x="127"/>
        <item x="282"/>
        <item x="30"/>
        <item x="397"/>
        <item x="264"/>
        <item x="122"/>
        <item x="199"/>
        <item x="388"/>
        <item x="115"/>
        <item x="84"/>
        <item x="329"/>
        <item x="1"/>
        <item x="144"/>
        <item x="390"/>
        <item x="90"/>
        <item x="44"/>
        <item x="63"/>
        <item x="234"/>
        <item x="64"/>
        <item x="6"/>
        <item x="155"/>
        <item x="106"/>
        <item x="350"/>
        <item x="55"/>
        <item x="299"/>
        <item x="230"/>
        <item x="149"/>
        <item x="65"/>
        <item x="113"/>
        <item x="87"/>
        <item x="161"/>
        <item x="160"/>
        <item x="238"/>
        <item x="78"/>
        <item x="143"/>
        <item x="152"/>
        <item x="5"/>
        <item x="169"/>
        <item x="323"/>
        <item x="381"/>
        <item x="298"/>
        <item x="385"/>
        <item x="398"/>
        <item x="326"/>
        <item x="374"/>
        <item x="138"/>
        <item x="366"/>
        <item x="141"/>
        <item x="135"/>
        <item x="99"/>
        <item x="250"/>
        <item x="334"/>
        <item x="75"/>
        <item x="3"/>
        <item x="2"/>
        <item x="289"/>
        <item x="284"/>
        <item x="373"/>
        <item x="335"/>
        <item x="288"/>
        <item x="307"/>
        <item x="207"/>
        <item x="399"/>
        <item m="1" x="408"/>
        <item x="301"/>
        <item x="286"/>
        <item x="403"/>
        <item x="255"/>
        <item x="402"/>
        <item x="34"/>
        <item x="33"/>
        <item x="36"/>
        <item x="221"/>
        <item x="226"/>
        <item x="353"/>
        <item x="259"/>
        <item x="56"/>
        <item x="66"/>
        <item x="29"/>
        <item x="208"/>
        <item x="162"/>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dataField="1" subtotalTop="0" showAll="0"/>
    <pivotField showAll="0"/>
    <pivotField subtotalTop="0" showAll="0"/>
    <pivotField subtotalTop="0" showAll="0"/>
    <pivotField subtotalTop="0" showAll="0"/>
    <pivotField subtotalTop="0" showAll="0"/>
    <pivotField subtotalTop="0" showAll="0" defaultSubtotal="0"/>
    <pivotField subtotalTop="0" showAll="0"/>
    <pivotField showAll="0"/>
    <pivotField subtotalTop="0" showAll="0"/>
    <pivotField subtotalTop="0" showAll="0"/>
  </pivotFields>
  <rowFields count="2">
    <field x="1"/>
    <field x="5"/>
  </rowFields>
  <rowItems count="36">
    <i>
      <x/>
    </i>
    <i r="1">
      <x v="8"/>
    </i>
    <i r="1">
      <x v="15"/>
    </i>
    <i r="1">
      <x v="38"/>
    </i>
    <i r="1">
      <x v="57"/>
    </i>
    <i r="1">
      <x v="74"/>
    </i>
    <i r="1">
      <x v="86"/>
    </i>
    <i r="1">
      <x v="88"/>
    </i>
    <i r="1">
      <x v="99"/>
    </i>
    <i r="1">
      <x v="119"/>
    </i>
    <i r="1">
      <x v="140"/>
    </i>
    <i r="1">
      <x v="141"/>
    </i>
    <i r="1">
      <x v="149"/>
    </i>
    <i r="1">
      <x v="150"/>
    </i>
    <i r="1">
      <x v="151"/>
    </i>
    <i r="1">
      <x v="154"/>
    </i>
    <i r="1">
      <x v="156"/>
    </i>
    <i r="1">
      <x v="157"/>
    </i>
    <i r="1">
      <x v="158"/>
    </i>
    <i r="1">
      <x v="160"/>
    </i>
    <i r="1">
      <x v="162"/>
    </i>
    <i r="1">
      <x v="165"/>
    </i>
    <i r="1">
      <x v="179"/>
    </i>
    <i r="1">
      <x v="196"/>
    </i>
    <i r="1">
      <x v="205"/>
    </i>
    <i r="1">
      <x v="206"/>
    </i>
    <i r="1">
      <x v="207"/>
    </i>
    <i r="1">
      <x v="208"/>
    </i>
    <i r="1">
      <x v="214"/>
    </i>
    <i r="1">
      <x v="230"/>
    </i>
    <i r="1">
      <x v="269"/>
    </i>
    <i r="1">
      <x v="300"/>
    </i>
    <i r="1">
      <x v="306"/>
    </i>
    <i r="1">
      <x v="320"/>
    </i>
    <i r="1">
      <x v="327"/>
    </i>
    <i t="default">
      <x/>
    </i>
  </rowItems>
  <colFields count="2">
    <field x="3"/>
    <field x="-2"/>
  </colFields>
  <colItems count="4">
    <i>
      <x v="2"/>
      <x/>
    </i>
    <i r="1" i="1">
      <x v="1"/>
    </i>
    <i t="grand">
      <x/>
    </i>
    <i t="grand" i="1">
      <x/>
    </i>
  </colItems>
  <dataFields count="2">
    <dataField name="Soma de QUANTIDADE " fld="16" baseField="5" baseItem="330"/>
    <dataField name="Soma de TOTAL" fld="18" baseField="1" baseItem="0" numFmtId="4"/>
  </dataFields>
  <formats count="37">
    <format dxfId="322">
      <pivotArea type="all" dataOnly="0" outline="0" fieldPosition="0"/>
    </format>
    <format dxfId="321">
      <pivotArea outline="0" collapsedLevelsAreSubtotals="1" fieldPosition="0"/>
    </format>
    <format dxfId="320">
      <pivotArea type="origin" dataOnly="0" labelOnly="1" outline="0" fieldPosition="0"/>
    </format>
    <format dxfId="319">
      <pivotArea field="2" type="button" dataOnly="0" labelOnly="1" outline="0"/>
    </format>
    <format dxfId="318">
      <pivotArea type="topRight" dataOnly="0" labelOnly="1" outline="0" fieldPosition="0"/>
    </format>
    <format dxfId="317">
      <pivotArea field="1" type="button" dataOnly="0" labelOnly="1" outline="0" axis="axisRow" fieldPosition="0"/>
    </format>
    <format dxfId="316">
      <pivotArea dataOnly="0" labelOnly="1" fieldPosition="0">
        <references count="1">
          <reference field="1" count="0"/>
        </references>
      </pivotArea>
    </format>
    <format dxfId="315">
      <pivotArea dataOnly="0" labelOnly="1" fieldPosition="0">
        <references count="1">
          <reference field="1" count="0" defaultSubtotal="1"/>
        </references>
      </pivotArea>
    </format>
    <format dxfId="314">
      <pivotArea dataOnly="0" labelOnly="1" grandRow="1" outline="0" fieldPosition="0"/>
    </format>
    <format dxfId="313">
      <pivotArea dataOnly="0" labelOnly="1" fieldPosition="0">
        <references count="2">
          <reference field="1" count="1" selected="0">
            <x v="0"/>
          </reference>
          <reference field="3" count="0"/>
        </references>
      </pivotArea>
    </format>
    <format dxfId="312">
      <pivotArea dataOnly="0" labelOnly="1" fieldPosition="0">
        <references count="2">
          <reference field="1" count="1" selected="0">
            <x v="0"/>
          </reference>
          <reference field="3" count="0" defaultSubtotal="1"/>
        </references>
      </pivotArea>
    </format>
    <format dxfId="311">
      <pivotArea dataOnly="0" labelOnly="1" fieldPosition="0">
        <references count="2">
          <reference field="1" count="1" selected="0">
            <x v="1"/>
          </reference>
          <reference field="3" count="0"/>
        </references>
      </pivotArea>
    </format>
    <format dxfId="310">
      <pivotArea dataOnly="0" labelOnly="1" fieldPosition="0">
        <references count="2">
          <reference field="1" count="1" selected="0">
            <x v="1"/>
          </reference>
          <reference field="3" count="0" defaultSubtotal="1"/>
        </references>
      </pivotArea>
    </format>
    <format dxfId="309">
      <pivotArea dataOnly="0" labelOnly="1" fieldPosition="0">
        <references count="2">
          <reference field="1" count="1" selected="0">
            <x v="2"/>
          </reference>
          <reference field="3" count="0"/>
        </references>
      </pivotArea>
    </format>
    <format dxfId="308">
      <pivotArea dataOnly="0" labelOnly="1" fieldPosition="0">
        <references count="2">
          <reference field="1" count="1" selected="0">
            <x v="2"/>
          </reference>
          <reference field="3" count="0" defaultSubtotal="1"/>
        </references>
      </pivotArea>
    </format>
    <format dxfId="307">
      <pivotArea dataOnly="0" labelOnly="1" fieldPosition="0">
        <references count="2">
          <reference field="1" count="1" selected="0">
            <x v="3"/>
          </reference>
          <reference field="3" count="0"/>
        </references>
      </pivotArea>
    </format>
    <format dxfId="306">
      <pivotArea dataOnly="0" labelOnly="1" fieldPosition="0">
        <references count="2">
          <reference field="1" count="1" selected="0">
            <x v="3"/>
          </reference>
          <reference field="3" count="0" defaultSubtotal="1"/>
        </references>
      </pivotArea>
    </format>
    <format dxfId="305">
      <pivotArea dataOnly="0" labelOnly="1" fieldPosition="0">
        <references count="2">
          <reference field="1" count="1" selected="0">
            <x v="4"/>
          </reference>
          <reference field="3" count="0"/>
        </references>
      </pivotArea>
    </format>
    <format dxfId="304">
      <pivotArea dataOnly="0" labelOnly="1" fieldPosition="0">
        <references count="2">
          <reference field="1" count="1" selected="0">
            <x v="4"/>
          </reference>
          <reference field="3" count="0" defaultSubtotal="1"/>
        </references>
      </pivotArea>
    </format>
    <format dxfId="303">
      <pivotArea dataOnly="0" labelOnly="1" fieldPosition="0">
        <references count="2">
          <reference field="1" count="1" selected="0">
            <x v="5"/>
          </reference>
          <reference field="3" count="0"/>
        </references>
      </pivotArea>
    </format>
    <format dxfId="302">
      <pivotArea dataOnly="0" labelOnly="1" fieldPosition="0">
        <references count="2">
          <reference field="1" count="1" selected="0">
            <x v="5"/>
          </reference>
          <reference field="3" count="0" defaultSubtotal="1"/>
        </references>
      </pivotArea>
    </format>
    <format dxfId="301">
      <pivotArea dataOnly="0" labelOnly="1" fieldPosition="0">
        <references count="2">
          <reference field="1" count="1" selected="0">
            <x v="6"/>
          </reference>
          <reference field="3" count="0"/>
        </references>
      </pivotArea>
    </format>
    <format dxfId="300">
      <pivotArea dataOnly="0" labelOnly="1" fieldPosition="0">
        <references count="2">
          <reference field="1" count="1" selected="0">
            <x v="6"/>
          </reference>
          <reference field="3" count="0" defaultSubtotal="1"/>
        </references>
      </pivotArea>
    </format>
    <format dxfId="299">
      <pivotArea dataOnly="0" labelOnly="1" grandCol="1" outline="0" fieldPosition="0"/>
    </format>
    <format dxfId="298">
      <pivotArea field="2" type="button" dataOnly="0" labelOnly="1" outline="0"/>
    </format>
    <format dxfId="297">
      <pivotArea type="topRight" dataOnly="0" labelOnly="1" outline="0" fieldPosition="0"/>
    </format>
    <format dxfId="296">
      <pivotArea outline="0" fieldPosition="0">
        <references count="1">
          <reference field="4294967294" count="1">
            <x v="1"/>
          </reference>
        </references>
      </pivotArea>
    </format>
    <format dxfId="295">
      <pivotArea type="origin" dataOnly="0" labelOnly="1" outline="0" fieldPosition="0"/>
    </format>
    <format dxfId="294">
      <pivotArea field="1" type="button" dataOnly="0" labelOnly="1" outline="0" axis="axisRow" fieldPosition="0"/>
    </format>
    <format dxfId="293">
      <pivotArea dataOnly="0" labelOnly="1" fieldPosition="0">
        <references count="1">
          <reference field="1" count="0"/>
        </references>
      </pivotArea>
    </format>
    <format dxfId="292">
      <pivotArea dataOnly="0" labelOnly="1" fieldPosition="0">
        <references count="1">
          <reference field="1" count="0" defaultSubtotal="1"/>
        </references>
      </pivotArea>
    </format>
    <format dxfId="291">
      <pivotArea dataOnly="0" labelOnly="1" fieldPosition="0">
        <references count="2">
          <reference field="1" count="0" selected="0"/>
          <reference field="5" count="20">
            <x v="73"/>
            <x v="126"/>
            <x v="145"/>
            <x v="147"/>
            <x v="199"/>
            <x v="201"/>
            <x v="202"/>
            <x v="216"/>
            <x v="230"/>
            <x v="233"/>
            <x v="234"/>
            <x v="236"/>
            <x v="289"/>
            <x v="319"/>
            <x v="320"/>
            <x v="327"/>
            <x v="330"/>
            <x v="394"/>
            <x v="398"/>
            <x v="400"/>
          </reference>
        </references>
      </pivotArea>
    </format>
    <format dxfId="290">
      <pivotArea type="origin" dataOnly="0" labelOnly="1" outline="0" fieldPosition="0"/>
    </format>
    <format dxfId="289">
      <pivotArea field="1" type="button" dataOnly="0" labelOnly="1" outline="0" axis="axisRow" fieldPosition="0"/>
    </format>
    <format dxfId="288">
      <pivotArea dataOnly="0" labelOnly="1" fieldPosition="0">
        <references count="1">
          <reference field="1" count="0"/>
        </references>
      </pivotArea>
    </format>
    <format dxfId="287">
      <pivotArea dataOnly="0" labelOnly="1" fieldPosition="0">
        <references count="1">
          <reference field="1" count="0" defaultSubtotal="1"/>
        </references>
      </pivotArea>
    </format>
    <format dxfId="286">
      <pivotArea dataOnly="0" labelOnly="1" fieldPosition="0">
        <references count="2">
          <reference field="1" count="0" selected="0"/>
          <reference field="5" count="34">
            <x v="8"/>
            <x v="15"/>
            <x v="38"/>
            <x v="57"/>
            <x v="74"/>
            <x v="86"/>
            <x v="88"/>
            <x v="99"/>
            <x v="119"/>
            <x v="140"/>
            <x v="141"/>
            <x v="149"/>
            <x v="150"/>
            <x v="151"/>
            <x v="154"/>
            <x v="156"/>
            <x v="157"/>
            <x v="158"/>
            <x v="160"/>
            <x v="162"/>
            <x v="165"/>
            <x v="179"/>
            <x v="196"/>
            <x v="205"/>
            <x v="206"/>
            <x v="207"/>
            <x v="208"/>
            <x v="214"/>
            <x v="230"/>
            <x v="269"/>
            <x v="300"/>
            <x v="306"/>
            <x v="320"/>
            <x v="32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ela dinâmica1" cacheId="0" applyNumberFormats="0" applyBorderFormats="0" applyFontFormats="0" applyPatternFormats="0" applyAlignmentFormats="0" applyWidthHeightFormats="1" dataCaption="Valores" updatedVersion="6" minRefreshableVersion="3" useAutoFormatting="1" rowGrandTotals="0" itemPrintTitles="1" createdVersion="6" indent="0" outline="1" outlineData="1" multipleFieldFilters="0">
  <location ref="A4:E33" firstHeaderRow="1" firstDataRow="3" firstDataCol="1"/>
  <pivotFields count="29">
    <pivotField subtotalTop="0" showAll="0"/>
    <pivotField axis="axisRow" subtotalTop="0" showAll="0">
      <items count="8">
        <item h="1" x="4"/>
        <item x="5"/>
        <item h="1" x="6"/>
        <item h="1" x="2"/>
        <item h="1" x="0"/>
        <item h="1" x="1"/>
        <item h="1" x="3"/>
        <item t="default"/>
      </items>
    </pivotField>
    <pivotField subtotalTop="0" showAll="0">
      <items count="4">
        <item x="0"/>
        <item x="2"/>
        <item x="1"/>
        <item t="default"/>
      </items>
    </pivotField>
    <pivotField axis="axisCol" subtotalTop="0" multipleItemSelectionAllowed="1" showAll="0" defaultSubtotal="0">
      <items count="5">
        <item h="1" x="2"/>
        <item h="1" x="0"/>
        <item x="4"/>
        <item h="1" x="1"/>
        <item h="1" x="3"/>
      </items>
    </pivotField>
    <pivotField subtotalTop="0" showAll="0"/>
    <pivotField axis="axisRow" subtotalTop="0" showAll="0" defaultSubtotal="0">
      <items count="413">
        <item x="309"/>
        <item x="369"/>
        <item x="194"/>
        <item x="332"/>
        <item x="59"/>
        <item x="320"/>
        <item x="41"/>
        <item x="69"/>
        <item x="231"/>
        <item x="316"/>
        <item x="137"/>
        <item x="21"/>
        <item x="401"/>
        <item x="17"/>
        <item x="318"/>
        <item x="8"/>
        <item x="204"/>
        <item x="205"/>
        <item x="38"/>
        <item x="338"/>
        <item x="315"/>
        <item x="147"/>
        <item x="377"/>
        <item x="263"/>
        <item x="175"/>
        <item x="121"/>
        <item x="0"/>
        <item x="111"/>
        <item x="12"/>
        <item x="241"/>
        <item x="248"/>
        <item x="195"/>
        <item x="158"/>
        <item x="321"/>
        <item x="313"/>
        <item x="394"/>
        <item x="395"/>
        <item x="142"/>
        <item x="273"/>
        <item x="272"/>
        <item x="346"/>
        <item x="344"/>
        <item x="101"/>
        <item x="18"/>
        <item x="120"/>
        <item x="260"/>
        <item x="400"/>
        <item x="39"/>
        <item x="40"/>
        <item x="249"/>
        <item x="171"/>
        <item x="31"/>
        <item x="349"/>
        <item x="159"/>
        <item x="176"/>
        <item x="325"/>
        <item x="23"/>
        <item x="103"/>
        <item x="339"/>
        <item x="177"/>
        <item x="384"/>
        <item x="85"/>
        <item m="1" x="407"/>
        <item x="168"/>
        <item x="364"/>
        <item x="319"/>
        <item x="202"/>
        <item x="109"/>
        <item x="60"/>
        <item x="110"/>
        <item x="22"/>
        <item x="94"/>
        <item x="340"/>
        <item x="375"/>
        <item x="9"/>
        <item x="27"/>
        <item x="81"/>
        <item x="96"/>
        <item x="47"/>
        <item x="352"/>
        <item x="220"/>
        <item x="116"/>
        <item x="117"/>
        <item x="97"/>
        <item x="125"/>
        <item x="4"/>
        <item x="270"/>
        <item x="107"/>
        <item x="252"/>
        <item x="49"/>
        <item x="42"/>
        <item x="61"/>
        <item x="91"/>
        <item x="52"/>
        <item x="51"/>
        <item x="92"/>
        <item x="269"/>
        <item x="268"/>
        <item x="348"/>
        <item x="237"/>
        <item x="215"/>
        <item x="105"/>
        <item x="337"/>
        <item x="100"/>
        <item x="360"/>
        <item x="330"/>
        <item x="43"/>
        <item x="251"/>
        <item x="228"/>
        <item x="150"/>
        <item x="355"/>
        <item x="114"/>
        <item x="130"/>
        <item x="293"/>
        <item x="261"/>
        <item x="108"/>
        <item x="118"/>
        <item x="164"/>
        <item m="1" x="411"/>
        <item x="245"/>
        <item m="1" x="410"/>
        <item x="361"/>
        <item x="331"/>
        <item x="200"/>
        <item x="201"/>
        <item x="57"/>
        <item x="391"/>
        <item x="197"/>
        <item x="327"/>
        <item x="165"/>
        <item x="166"/>
        <item x="179"/>
        <item x="170"/>
        <item x="198"/>
        <item x="206"/>
        <item x="58"/>
        <item m="1" x="409"/>
        <item x="219"/>
        <item x="213"/>
        <item x="211"/>
        <item x="233"/>
        <item x="240"/>
        <item x="216"/>
        <item x="157"/>
        <item x="222"/>
        <item x="393"/>
        <item x="98"/>
        <item x="386"/>
        <item x="76"/>
        <item x="277"/>
        <item x="229"/>
        <item x="254"/>
        <item x="16"/>
        <item x="253"/>
        <item x="312"/>
        <item x="50"/>
        <item x="258"/>
        <item x="285"/>
        <item x="262"/>
        <item x="257"/>
        <item x="300"/>
        <item x="53"/>
        <item x="247"/>
        <item x="246"/>
        <item x="256"/>
        <item x="290"/>
        <item x="227"/>
        <item x="244"/>
        <item x="243"/>
        <item x="324"/>
        <item x="146"/>
        <item x="328"/>
        <item x="80"/>
        <item x="93"/>
        <item x="79"/>
        <item x="62"/>
        <item x="88"/>
        <item x="86"/>
        <item x="82"/>
        <item x="266"/>
        <item x="154"/>
        <item x="151"/>
        <item x="356"/>
        <item x="183"/>
        <item x="187"/>
        <item x="184"/>
        <item x="83"/>
        <item x="188"/>
        <item x="185"/>
        <item x="156"/>
        <item x="351"/>
        <item x="341"/>
        <item x="342"/>
        <item x="193"/>
        <item x="182"/>
        <item x="153"/>
        <item x="225"/>
        <item x="322"/>
        <item x="46"/>
        <item x="389"/>
        <item x="71"/>
        <item x="378"/>
        <item x="380"/>
        <item x="70"/>
        <item x="223"/>
        <item x="224"/>
        <item x="294"/>
        <item x="281"/>
        <item x="304"/>
        <item x="196"/>
        <item x="363"/>
        <item x="372"/>
        <item x="178"/>
        <item x="236"/>
        <item x="140"/>
        <item x="37"/>
        <item m="1" x="405"/>
        <item x="189"/>
        <item x="218"/>
        <item x="379"/>
        <item x="296"/>
        <item x="104"/>
        <item x="24"/>
        <item x="292"/>
        <item x="180"/>
        <item x="291"/>
        <item x="133"/>
        <item x="278"/>
        <item x="274"/>
        <item x="129"/>
        <item x="7"/>
        <item x="89"/>
        <item x="67"/>
        <item x="382"/>
        <item x="383"/>
        <item x="128"/>
        <item x="368"/>
        <item x="371"/>
        <item x="387"/>
        <item x="297"/>
        <item x="311"/>
        <item x="210"/>
        <item x="212"/>
        <item x="265"/>
        <item x="124"/>
        <item x="72"/>
        <item x="306"/>
        <item x="48"/>
        <item x="45"/>
        <item x="192"/>
        <item x="354"/>
        <item x="186"/>
        <item x="123"/>
        <item x="310"/>
        <item x="95"/>
        <item x="295"/>
        <item x="308"/>
        <item x="119"/>
        <item x="77"/>
        <item x="209"/>
        <item x="32"/>
        <item x="283"/>
        <item x="333"/>
        <item x="359"/>
        <item x="343"/>
        <item m="1" x="412"/>
        <item x="191"/>
        <item x="235"/>
        <item x="26"/>
        <item x="232"/>
        <item x="280"/>
        <item x="279"/>
        <item x="276"/>
        <item x="275"/>
        <item x="190"/>
        <item x="167"/>
        <item x="13"/>
        <item x="163"/>
        <item x="314"/>
        <item x="347"/>
        <item x="303"/>
        <item x="132"/>
        <item x="302"/>
        <item x="131"/>
        <item x="345"/>
        <item x="145"/>
        <item x="305"/>
        <item x="242"/>
        <item x="271"/>
        <item x="396"/>
        <item x="54"/>
        <item x="19"/>
        <item x="73"/>
        <item x="148"/>
        <item x="181"/>
        <item x="112"/>
        <item x="134"/>
        <item x="287"/>
        <item m="1" x="404"/>
        <item x="362"/>
        <item x="239"/>
        <item x="25"/>
        <item x="336"/>
        <item x="10"/>
        <item x="14"/>
        <item x="11"/>
        <item x="15"/>
        <item x="139"/>
        <item x="20"/>
        <item x="267"/>
        <item x="74"/>
        <item x="214"/>
        <item x="172"/>
        <item x="174"/>
        <item x="217"/>
        <item x="173"/>
        <item x="376"/>
        <item x="357"/>
        <item x="317"/>
        <item x="28"/>
        <item x="102"/>
        <item m="1" x="406"/>
        <item x="203"/>
        <item x="35"/>
        <item x="365"/>
        <item x="370"/>
        <item x="392"/>
        <item x="68"/>
        <item x="358"/>
        <item x="126"/>
        <item x="367"/>
        <item x="136"/>
        <item x="127"/>
        <item x="282"/>
        <item x="30"/>
        <item x="397"/>
        <item x="264"/>
        <item x="122"/>
        <item x="199"/>
        <item x="388"/>
        <item x="115"/>
        <item x="84"/>
        <item x="329"/>
        <item x="1"/>
        <item x="144"/>
        <item x="390"/>
        <item x="90"/>
        <item x="44"/>
        <item x="63"/>
        <item x="234"/>
        <item x="64"/>
        <item x="6"/>
        <item x="155"/>
        <item x="106"/>
        <item x="350"/>
        <item x="55"/>
        <item x="299"/>
        <item x="230"/>
        <item x="149"/>
        <item x="65"/>
        <item x="113"/>
        <item x="87"/>
        <item x="161"/>
        <item x="160"/>
        <item x="238"/>
        <item x="78"/>
        <item x="143"/>
        <item x="152"/>
        <item x="5"/>
        <item x="169"/>
        <item x="323"/>
        <item x="381"/>
        <item x="298"/>
        <item x="385"/>
        <item x="398"/>
        <item x="326"/>
        <item x="374"/>
        <item x="138"/>
        <item x="366"/>
        <item x="141"/>
        <item x="135"/>
        <item x="99"/>
        <item x="250"/>
        <item x="334"/>
        <item x="75"/>
        <item x="3"/>
        <item x="2"/>
        <item x="289"/>
        <item x="284"/>
        <item x="373"/>
        <item x="335"/>
        <item x="288"/>
        <item x="307"/>
        <item x="207"/>
        <item x="399"/>
        <item m="1" x="408"/>
        <item x="301"/>
        <item x="286"/>
        <item x="403"/>
        <item x="255"/>
        <item x="402"/>
        <item x="34"/>
        <item x="33"/>
        <item x="36"/>
        <item x="221"/>
        <item x="226"/>
        <item x="353"/>
        <item x="259"/>
        <item x="56"/>
        <item x="66"/>
        <item x="29"/>
        <item x="208"/>
        <item x="162"/>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dataField="1" subtotalTop="0" showAll="0"/>
    <pivotField showAll="0"/>
    <pivotField subtotalTop="0" showAll="0"/>
    <pivotField subtotalTop="0" showAll="0"/>
    <pivotField subtotalTop="0" showAll="0"/>
    <pivotField subtotalTop="0" showAll="0"/>
    <pivotField subtotalTop="0" showAll="0" defaultSubtotal="0"/>
    <pivotField subtotalTop="0" showAll="0"/>
    <pivotField showAll="0"/>
    <pivotField subtotalTop="0" showAll="0"/>
    <pivotField subtotalTop="0" showAll="0"/>
  </pivotFields>
  <rowFields count="2">
    <field x="1"/>
    <field x="5"/>
  </rowFields>
  <rowItems count="27">
    <i>
      <x v="1"/>
    </i>
    <i r="1">
      <x v="8"/>
    </i>
    <i r="1">
      <x v="9"/>
    </i>
    <i r="1">
      <x v="14"/>
    </i>
    <i r="1">
      <x v="15"/>
    </i>
    <i r="1">
      <x v="55"/>
    </i>
    <i r="1">
      <x v="75"/>
    </i>
    <i r="1">
      <x v="98"/>
    </i>
    <i r="1">
      <x v="102"/>
    </i>
    <i r="1">
      <x v="104"/>
    </i>
    <i r="1">
      <x v="105"/>
    </i>
    <i r="1">
      <x v="121"/>
    </i>
    <i r="1">
      <x v="122"/>
    </i>
    <i r="1">
      <x v="128"/>
    </i>
    <i r="1">
      <x v="169"/>
    </i>
    <i r="1">
      <x v="182"/>
    </i>
    <i r="1">
      <x v="190"/>
    </i>
    <i r="1">
      <x v="192"/>
    </i>
    <i r="1">
      <x v="230"/>
    </i>
    <i r="1">
      <x v="268"/>
    </i>
    <i r="1">
      <x v="284"/>
    </i>
    <i r="1">
      <x v="299"/>
    </i>
    <i r="1">
      <x v="304"/>
    </i>
    <i r="1">
      <x v="319"/>
    </i>
    <i r="1">
      <x v="327"/>
    </i>
    <i r="1">
      <x v="328"/>
    </i>
    <i t="default">
      <x v="1"/>
    </i>
  </rowItems>
  <colFields count="2">
    <field x="3"/>
    <field x="-2"/>
  </colFields>
  <colItems count="4">
    <i>
      <x v="2"/>
      <x/>
    </i>
    <i r="1" i="1">
      <x v="1"/>
    </i>
    <i t="grand">
      <x/>
    </i>
    <i t="grand" i="1">
      <x/>
    </i>
  </colItems>
  <dataFields count="2">
    <dataField name="Soma de QUANTIDADE " fld="16" baseField="5" baseItem="330"/>
    <dataField name="Soma de TOTAL" fld="18" baseField="1" baseItem="0" numFmtId="4"/>
  </dataFields>
  <formats count="46">
    <format dxfId="285">
      <pivotArea type="all" dataOnly="0" outline="0" fieldPosition="0"/>
    </format>
    <format dxfId="284">
      <pivotArea outline="0" collapsedLevelsAreSubtotals="1" fieldPosition="0"/>
    </format>
    <format dxfId="283">
      <pivotArea type="origin" dataOnly="0" labelOnly="1" outline="0" fieldPosition="0"/>
    </format>
    <format dxfId="282">
      <pivotArea field="2" type="button" dataOnly="0" labelOnly="1" outline="0"/>
    </format>
    <format dxfId="281">
      <pivotArea type="topRight" dataOnly="0" labelOnly="1" outline="0" fieldPosition="0"/>
    </format>
    <format dxfId="280">
      <pivotArea field="1" type="button" dataOnly="0" labelOnly="1" outline="0" axis="axisRow" fieldPosition="0"/>
    </format>
    <format dxfId="279">
      <pivotArea dataOnly="0" labelOnly="1" fieldPosition="0">
        <references count="1">
          <reference field="1" count="0"/>
        </references>
      </pivotArea>
    </format>
    <format dxfId="278">
      <pivotArea dataOnly="0" labelOnly="1" fieldPosition="0">
        <references count="1">
          <reference field="1" count="0" defaultSubtotal="1"/>
        </references>
      </pivotArea>
    </format>
    <format dxfId="277">
      <pivotArea dataOnly="0" labelOnly="1" grandRow="1" outline="0" fieldPosition="0"/>
    </format>
    <format dxfId="276">
      <pivotArea dataOnly="0" labelOnly="1" fieldPosition="0">
        <references count="2">
          <reference field="1" count="1" selected="0">
            <x v="0"/>
          </reference>
          <reference field="3" count="0"/>
        </references>
      </pivotArea>
    </format>
    <format dxfId="275">
      <pivotArea dataOnly="0" labelOnly="1" fieldPosition="0">
        <references count="2">
          <reference field="1" count="1" selected="0">
            <x v="0"/>
          </reference>
          <reference field="3" count="0" defaultSubtotal="1"/>
        </references>
      </pivotArea>
    </format>
    <format dxfId="274">
      <pivotArea dataOnly="0" labelOnly="1" fieldPosition="0">
        <references count="2">
          <reference field="1" count="1" selected="0">
            <x v="1"/>
          </reference>
          <reference field="3" count="0"/>
        </references>
      </pivotArea>
    </format>
    <format dxfId="273">
      <pivotArea dataOnly="0" labelOnly="1" fieldPosition="0">
        <references count="2">
          <reference field="1" count="1" selected="0">
            <x v="1"/>
          </reference>
          <reference field="3" count="0" defaultSubtotal="1"/>
        </references>
      </pivotArea>
    </format>
    <format dxfId="272">
      <pivotArea dataOnly="0" labelOnly="1" fieldPosition="0">
        <references count="2">
          <reference field="1" count="1" selected="0">
            <x v="2"/>
          </reference>
          <reference field="3" count="0"/>
        </references>
      </pivotArea>
    </format>
    <format dxfId="271">
      <pivotArea dataOnly="0" labelOnly="1" fieldPosition="0">
        <references count="2">
          <reference field="1" count="1" selected="0">
            <x v="2"/>
          </reference>
          <reference field="3" count="0" defaultSubtotal="1"/>
        </references>
      </pivotArea>
    </format>
    <format dxfId="270">
      <pivotArea dataOnly="0" labelOnly="1" fieldPosition="0">
        <references count="2">
          <reference field="1" count="1" selected="0">
            <x v="3"/>
          </reference>
          <reference field="3" count="0"/>
        </references>
      </pivotArea>
    </format>
    <format dxfId="269">
      <pivotArea dataOnly="0" labelOnly="1" fieldPosition="0">
        <references count="2">
          <reference field="1" count="1" selected="0">
            <x v="3"/>
          </reference>
          <reference field="3" count="0" defaultSubtotal="1"/>
        </references>
      </pivotArea>
    </format>
    <format dxfId="268">
      <pivotArea dataOnly="0" labelOnly="1" fieldPosition="0">
        <references count="2">
          <reference field="1" count="1" selected="0">
            <x v="4"/>
          </reference>
          <reference field="3" count="0"/>
        </references>
      </pivotArea>
    </format>
    <format dxfId="267">
      <pivotArea dataOnly="0" labelOnly="1" fieldPosition="0">
        <references count="2">
          <reference field="1" count="1" selected="0">
            <x v="4"/>
          </reference>
          <reference field="3" count="0" defaultSubtotal="1"/>
        </references>
      </pivotArea>
    </format>
    <format dxfId="266">
      <pivotArea dataOnly="0" labelOnly="1" fieldPosition="0">
        <references count="2">
          <reference field="1" count="1" selected="0">
            <x v="5"/>
          </reference>
          <reference field="3" count="0"/>
        </references>
      </pivotArea>
    </format>
    <format dxfId="265">
      <pivotArea dataOnly="0" labelOnly="1" fieldPosition="0">
        <references count="2">
          <reference field="1" count="1" selected="0">
            <x v="5"/>
          </reference>
          <reference field="3" count="0" defaultSubtotal="1"/>
        </references>
      </pivotArea>
    </format>
    <format dxfId="264">
      <pivotArea dataOnly="0" labelOnly="1" fieldPosition="0">
        <references count="2">
          <reference field="1" count="1" selected="0">
            <x v="6"/>
          </reference>
          <reference field="3" count="0"/>
        </references>
      </pivotArea>
    </format>
    <format dxfId="263">
      <pivotArea dataOnly="0" labelOnly="1" fieldPosition="0">
        <references count="2">
          <reference field="1" count="1" selected="0">
            <x v="6"/>
          </reference>
          <reference field="3" count="0" defaultSubtotal="1"/>
        </references>
      </pivotArea>
    </format>
    <format dxfId="262">
      <pivotArea dataOnly="0" labelOnly="1" grandCol="1" outline="0" fieldPosition="0"/>
    </format>
    <format dxfId="261">
      <pivotArea field="2" type="button" dataOnly="0" labelOnly="1" outline="0"/>
    </format>
    <format dxfId="260">
      <pivotArea type="topRight" dataOnly="0" labelOnly="1" outline="0" fieldPosition="0"/>
    </format>
    <format dxfId="259">
      <pivotArea outline="0" fieldPosition="0">
        <references count="1">
          <reference field="4294967294" count="1">
            <x v="1"/>
          </reference>
        </references>
      </pivotArea>
    </format>
    <format dxfId="258">
      <pivotArea type="origin" dataOnly="0" labelOnly="1" outline="0" fieldPosition="0"/>
    </format>
    <format dxfId="257">
      <pivotArea field="1" type="button" dataOnly="0" labelOnly="1" outline="0" axis="axisRow" fieldPosition="0"/>
    </format>
    <format dxfId="256">
      <pivotArea dataOnly="0" labelOnly="1" fieldPosition="0">
        <references count="1">
          <reference field="1" count="0"/>
        </references>
      </pivotArea>
    </format>
    <format dxfId="255">
      <pivotArea dataOnly="0" labelOnly="1" fieldPosition="0">
        <references count="1">
          <reference field="1" count="0" defaultSubtotal="1"/>
        </references>
      </pivotArea>
    </format>
    <format dxfId="254">
      <pivotArea dataOnly="0" labelOnly="1" fieldPosition="0">
        <references count="2">
          <reference field="1" count="0" selected="0"/>
          <reference field="5" count="20">
            <x v="73"/>
            <x v="126"/>
            <x v="145"/>
            <x v="147"/>
            <x v="199"/>
            <x v="201"/>
            <x v="202"/>
            <x v="216"/>
            <x v="230"/>
            <x v="233"/>
            <x v="234"/>
            <x v="236"/>
            <x v="289"/>
            <x v="319"/>
            <x v="320"/>
            <x v="327"/>
            <x v="330"/>
            <x v="394"/>
            <x v="398"/>
            <x v="400"/>
          </reference>
        </references>
      </pivotArea>
    </format>
    <format dxfId="253">
      <pivotArea type="origin" dataOnly="0" labelOnly="1" outline="0" fieldPosition="0"/>
    </format>
    <format dxfId="252">
      <pivotArea field="1" type="button" dataOnly="0" labelOnly="1" outline="0" axis="axisRow" fieldPosition="0"/>
    </format>
    <format dxfId="251">
      <pivotArea dataOnly="0" labelOnly="1" fieldPosition="0">
        <references count="1">
          <reference field="1" count="0"/>
        </references>
      </pivotArea>
    </format>
    <format dxfId="250">
      <pivotArea dataOnly="0" labelOnly="1" fieldPosition="0">
        <references count="1">
          <reference field="1" count="0" defaultSubtotal="1"/>
        </references>
      </pivotArea>
    </format>
    <format dxfId="249">
      <pivotArea dataOnly="0" labelOnly="1" fieldPosition="0">
        <references count="2">
          <reference field="1" count="0" selected="0"/>
          <reference field="5" count="34">
            <x v="8"/>
            <x v="15"/>
            <x v="38"/>
            <x v="57"/>
            <x v="74"/>
            <x v="86"/>
            <x v="88"/>
            <x v="99"/>
            <x v="119"/>
            <x v="140"/>
            <x v="141"/>
            <x v="149"/>
            <x v="150"/>
            <x v="151"/>
            <x v="154"/>
            <x v="156"/>
            <x v="157"/>
            <x v="158"/>
            <x v="160"/>
            <x v="162"/>
            <x v="165"/>
            <x v="179"/>
            <x v="196"/>
            <x v="205"/>
            <x v="206"/>
            <x v="207"/>
            <x v="208"/>
            <x v="214"/>
            <x v="230"/>
            <x v="269"/>
            <x v="300"/>
            <x v="306"/>
            <x v="320"/>
            <x v="327"/>
          </reference>
        </references>
      </pivotArea>
    </format>
    <format dxfId="248">
      <pivotArea type="origin" dataOnly="0" labelOnly="1" outline="0" fieldPosition="0"/>
    </format>
    <format dxfId="247">
      <pivotArea field="1" type="button" dataOnly="0" labelOnly="1" outline="0" axis="axisRow" fieldPosition="0"/>
    </format>
    <format dxfId="246">
      <pivotArea dataOnly="0" labelOnly="1" fieldPosition="0">
        <references count="1">
          <reference field="1" count="0"/>
        </references>
      </pivotArea>
    </format>
    <format dxfId="245">
      <pivotArea dataOnly="0" labelOnly="1" fieldPosition="0">
        <references count="1">
          <reference field="1" count="0" defaultSubtotal="1"/>
        </references>
      </pivotArea>
    </format>
    <format dxfId="244">
      <pivotArea dataOnly="0" labelOnly="1" fieldPosition="0">
        <references count="2">
          <reference field="1" count="0" selected="0"/>
          <reference field="5" count="27">
            <x v="8"/>
            <x v="9"/>
            <x v="14"/>
            <x v="15"/>
            <x v="55"/>
            <x v="74"/>
            <x v="75"/>
            <x v="98"/>
            <x v="102"/>
            <x v="104"/>
            <x v="105"/>
            <x v="121"/>
            <x v="122"/>
            <x v="128"/>
            <x v="169"/>
            <x v="182"/>
            <x v="190"/>
            <x v="192"/>
            <x v="230"/>
            <x v="268"/>
            <x v="284"/>
            <x v="298"/>
            <x v="299"/>
            <x v="304"/>
            <x v="319"/>
            <x v="327"/>
            <x v="328"/>
          </reference>
        </references>
      </pivotArea>
    </format>
    <format dxfId="243">
      <pivotArea field="3" grandCol="1" outline="0" collapsedLevelsAreSubtotals="1" axis="axisCol" fieldPosition="0">
        <references count="1">
          <reference field="4294967294" count="1" selected="0">
            <x v="0"/>
          </reference>
        </references>
      </pivotArea>
    </format>
    <format dxfId="242">
      <pivotArea type="topRight" dataOnly="0" labelOnly="1" outline="0" fieldPosition="0"/>
    </format>
    <format dxfId="241">
      <pivotArea field="3" dataOnly="0" labelOnly="1" grandCol="1" outline="0" axis="axisCol" fieldPosition="0">
        <references count="1">
          <reference field="4294967294" count="1" selected="0">
            <x v="0"/>
          </reference>
        </references>
      </pivotArea>
    </format>
    <format dxfId="240">
      <pivotArea field="3" dataOnly="0" labelOnly="1" grandCol="1" outline="0" axis="axisCol"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ela dinâmica1" cacheId="0" applyNumberFormats="0" applyBorderFormats="0" applyFontFormats="0" applyPatternFormats="0" applyAlignmentFormats="0" applyWidthHeightFormats="1" dataCaption="Valores" updatedVersion="6" minRefreshableVersion="3" useAutoFormatting="1" rowGrandTotals="0" itemPrintTitles="1" createdVersion="6" indent="0" outline="1" outlineData="1" multipleFieldFilters="0">
  <location ref="A4:E25" firstHeaderRow="1" firstDataRow="3" firstDataCol="1"/>
  <pivotFields count="29">
    <pivotField subtotalTop="0" showAll="0"/>
    <pivotField axis="axisRow" subtotalTop="0" showAll="0">
      <items count="8">
        <item h="1" x="4"/>
        <item h="1" x="5"/>
        <item h="1" x="6"/>
        <item x="2"/>
        <item h="1" x="0"/>
        <item h="1" x="1"/>
        <item h="1" x="3"/>
        <item t="default"/>
      </items>
    </pivotField>
    <pivotField subtotalTop="0" showAll="0">
      <items count="4">
        <item x="0"/>
        <item x="2"/>
        <item x="1"/>
        <item t="default"/>
      </items>
    </pivotField>
    <pivotField axis="axisCol" subtotalTop="0" multipleItemSelectionAllowed="1" showAll="0" defaultSubtotal="0">
      <items count="5">
        <item h="1" x="2"/>
        <item h="1" x="0"/>
        <item x="4"/>
        <item h="1" x="1"/>
        <item h="1" x="3"/>
      </items>
    </pivotField>
    <pivotField subtotalTop="0" showAll="0"/>
    <pivotField axis="axisRow" subtotalTop="0" showAll="0" defaultSubtotal="0">
      <items count="413">
        <item x="309"/>
        <item x="369"/>
        <item x="194"/>
        <item x="332"/>
        <item x="59"/>
        <item x="320"/>
        <item x="41"/>
        <item x="69"/>
        <item x="231"/>
        <item x="316"/>
        <item x="137"/>
        <item x="21"/>
        <item x="401"/>
        <item x="17"/>
        <item x="318"/>
        <item x="8"/>
        <item x="204"/>
        <item x="205"/>
        <item x="38"/>
        <item x="338"/>
        <item x="315"/>
        <item x="147"/>
        <item x="377"/>
        <item x="263"/>
        <item x="175"/>
        <item x="121"/>
        <item x="0"/>
        <item x="111"/>
        <item x="12"/>
        <item x="241"/>
        <item x="248"/>
        <item x="195"/>
        <item x="158"/>
        <item x="321"/>
        <item x="313"/>
        <item x="394"/>
        <item x="395"/>
        <item x="142"/>
        <item x="273"/>
        <item x="272"/>
        <item x="346"/>
        <item x="344"/>
        <item x="101"/>
        <item x="18"/>
        <item x="120"/>
        <item x="260"/>
        <item x="400"/>
        <item x="39"/>
        <item x="40"/>
        <item x="249"/>
        <item x="171"/>
        <item x="31"/>
        <item x="349"/>
        <item x="159"/>
        <item x="176"/>
        <item x="325"/>
        <item x="23"/>
        <item x="103"/>
        <item x="339"/>
        <item x="177"/>
        <item x="384"/>
        <item x="85"/>
        <item m="1" x="407"/>
        <item x="168"/>
        <item x="364"/>
        <item x="319"/>
        <item x="202"/>
        <item x="109"/>
        <item x="60"/>
        <item x="110"/>
        <item x="22"/>
        <item x="94"/>
        <item x="340"/>
        <item x="375"/>
        <item x="9"/>
        <item x="27"/>
        <item x="81"/>
        <item x="96"/>
        <item x="47"/>
        <item x="352"/>
        <item x="220"/>
        <item x="116"/>
        <item x="117"/>
        <item x="97"/>
        <item x="125"/>
        <item x="4"/>
        <item x="270"/>
        <item x="107"/>
        <item x="252"/>
        <item x="49"/>
        <item x="42"/>
        <item x="61"/>
        <item x="91"/>
        <item x="52"/>
        <item x="51"/>
        <item x="92"/>
        <item x="269"/>
        <item x="268"/>
        <item x="348"/>
        <item x="237"/>
        <item x="215"/>
        <item x="105"/>
        <item x="337"/>
        <item x="100"/>
        <item x="360"/>
        <item x="330"/>
        <item x="43"/>
        <item x="251"/>
        <item x="228"/>
        <item x="150"/>
        <item x="355"/>
        <item x="114"/>
        <item x="130"/>
        <item x="293"/>
        <item x="261"/>
        <item x="108"/>
        <item x="118"/>
        <item x="164"/>
        <item m="1" x="411"/>
        <item x="245"/>
        <item m="1" x="410"/>
        <item x="361"/>
        <item x="331"/>
        <item x="200"/>
        <item x="201"/>
        <item x="57"/>
        <item x="391"/>
        <item x="197"/>
        <item x="327"/>
        <item x="165"/>
        <item x="166"/>
        <item x="179"/>
        <item x="170"/>
        <item x="198"/>
        <item x="206"/>
        <item x="58"/>
        <item m="1" x="409"/>
        <item x="219"/>
        <item x="213"/>
        <item x="211"/>
        <item x="233"/>
        <item x="240"/>
        <item x="216"/>
        <item x="157"/>
        <item x="222"/>
        <item x="393"/>
        <item x="98"/>
        <item x="386"/>
        <item x="76"/>
        <item x="277"/>
        <item x="229"/>
        <item x="254"/>
        <item x="16"/>
        <item x="253"/>
        <item x="312"/>
        <item x="50"/>
        <item x="258"/>
        <item x="285"/>
        <item x="262"/>
        <item x="257"/>
        <item x="300"/>
        <item x="53"/>
        <item x="247"/>
        <item x="246"/>
        <item x="256"/>
        <item x="290"/>
        <item x="227"/>
        <item x="244"/>
        <item x="243"/>
        <item x="324"/>
        <item x="146"/>
        <item x="328"/>
        <item x="80"/>
        <item x="93"/>
        <item x="79"/>
        <item x="62"/>
        <item x="88"/>
        <item x="86"/>
        <item x="82"/>
        <item x="266"/>
        <item x="154"/>
        <item x="151"/>
        <item x="356"/>
        <item x="183"/>
        <item x="187"/>
        <item x="184"/>
        <item x="83"/>
        <item x="188"/>
        <item x="185"/>
        <item x="156"/>
        <item x="351"/>
        <item x="341"/>
        <item x="342"/>
        <item x="193"/>
        <item x="182"/>
        <item x="153"/>
        <item x="225"/>
        <item x="322"/>
        <item x="46"/>
        <item x="389"/>
        <item x="71"/>
        <item x="378"/>
        <item x="380"/>
        <item x="70"/>
        <item x="223"/>
        <item x="224"/>
        <item x="294"/>
        <item x="281"/>
        <item x="304"/>
        <item x="196"/>
        <item x="363"/>
        <item x="372"/>
        <item x="178"/>
        <item x="236"/>
        <item x="140"/>
        <item x="37"/>
        <item m="1" x="405"/>
        <item x="189"/>
        <item x="218"/>
        <item x="379"/>
        <item x="296"/>
        <item x="104"/>
        <item x="24"/>
        <item x="292"/>
        <item x="180"/>
        <item x="291"/>
        <item x="133"/>
        <item x="278"/>
        <item x="274"/>
        <item x="129"/>
        <item x="7"/>
        <item x="89"/>
        <item x="67"/>
        <item x="382"/>
        <item x="383"/>
        <item x="128"/>
        <item x="368"/>
        <item x="371"/>
        <item x="387"/>
        <item x="297"/>
        <item x="311"/>
        <item x="210"/>
        <item x="212"/>
        <item x="265"/>
        <item x="124"/>
        <item x="72"/>
        <item x="306"/>
        <item x="48"/>
        <item x="45"/>
        <item x="192"/>
        <item x="354"/>
        <item x="186"/>
        <item x="123"/>
        <item x="310"/>
        <item x="95"/>
        <item x="295"/>
        <item x="308"/>
        <item x="119"/>
        <item x="77"/>
        <item x="209"/>
        <item x="32"/>
        <item x="283"/>
        <item x="333"/>
        <item x="359"/>
        <item x="343"/>
        <item m="1" x="412"/>
        <item x="191"/>
        <item x="235"/>
        <item x="26"/>
        <item x="232"/>
        <item x="280"/>
        <item x="279"/>
        <item x="276"/>
        <item x="275"/>
        <item x="190"/>
        <item x="167"/>
        <item x="13"/>
        <item x="163"/>
        <item x="314"/>
        <item x="347"/>
        <item x="303"/>
        <item x="132"/>
        <item x="302"/>
        <item x="131"/>
        <item x="345"/>
        <item x="145"/>
        <item x="305"/>
        <item x="242"/>
        <item x="271"/>
        <item x="396"/>
        <item x="54"/>
        <item x="19"/>
        <item x="73"/>
        <item x="148"/>
        <item x="181"/>
        <item x="112"/>
        <item x="134"/>
        <item x="287"/>
        <item m="1" x="404"/>
        <item x="362"/>
        <item x="239"/>
        <item x="25"/>
        <item x="336"/>
        <item x="10"/>
        <item x="14"/>
        <item x="11"/>
        <item x="15"/>
        <item x="139"/>
        <item x="20"/>
        <item x="267"/>
        <item x="74"/>
        <item x="214"/>
        <item x="172"/>
        <item x="174"/>
        <item x="217"/>
        <item x="173"/>
        <item x="376"/>
        <item x="357"/>
        <item x="317"/>
        <item x="28"/>
        <item x="102"/>
        <item m="1" x="406"/>
        <item x="203"/>
        <item x="35"/>
        <item x="365"/>
        <item x="370"/>
        <item x="392"/>
        <item x="68"/>
        <item x="358"/>
        <item x="126"/>
        <item x="367"/>
        <item x="136"/>
        <item x="127"/>
        <item x="282"/>
        <item x="30"/>
        <item x="397"/>
        <item x="264"/>
        <item x="122"/>
        <item x="199"/>
        <item x="388"/>
        <item x="115"/>
        <item x="84"/>
        <item x="329"/>
        <item x="1"/>
        <item x="144"/>
        <item x="390"/>
        <item x="90"/>
        <item x="44"/>
        <item x="63"/>
        <item x="234"/>
        <item x="64"/>
        <item x="6"/>
        <item x="155"/>
        <item x="106"/>
        <item x="350"/>
        <item x="55"/>
        <item x="299"/>
        <item x="230"/>
        <item x="149"/>
        <item x="65"/>
        <item x="113"/>
        <item x="87"/>
        <item x="161"/>
        <item x="160"/>
        <item x="238"/>
        <item x="78"/>
        <item x="143"/>
        <item x="152"/>
        <item x="5"/>
        <item x="169"/>
        <item x="323"/>
        <item x="381"/>
        <item x="298"/>
        <item x="385"/>
        <item x="398"/>
        <item x="326"/>
        <item x="374"/>
        <item x="138"/>
        <item x="366"/>
        <item x="141"/>
        <item x="135"/>
        <item x="99"/>
        <item x="250"/>
        <item x="334"/>
        <item x="75"/>
        <item x="3"/>
        <item x="2"/>
        <item x="289"/>
        <item x="284"/>
        <item x="373"/>
        <item x="335"/>
        <item x="288"/>
        <item x="307"/>
        <item x="207"/>
        <item x="399"/>
        <item m="1" x="408"/>
        <item x="301"/>
        <item x="286"/>
        <item x="403"/>
        <item x="255"/>
        <item x="402"/>
        <item x="34"/>
        <item x="33"/>
        <item x="36"/>
        <item x="221"/>
        <item x="226"/>
        <item x="353"/>
        <item x="259"/>
        <item x="56"/>
        <item x="66"/>
        <item x="29"/>
        <item x="208"/>
        <item x="162"/>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dataField="1" subtotalTop="0" showAll="0"/>
    <pivotField showAll="0"/>
    <pivotField subtotalTop="0" showAll="0"/>
    <pivotField subtotalTop="0" showAll="0"/>
    <pivotField subtotalTop="0" showAll="0"/>
    <pivotField subtotalTop="0" showAll="0"/>
    <pivotField subtotalTop="0" showAll="0" defaultSubtotal="0"/>
    <pivotField subtotalTop="0" showAll="0"/>
    <pivotField showAll="0"/>
    <pivotField subtotalTop="0" showAll="0"/>
    <pivotField subtotalTop="0" showAll="0"/>
  </pivotFields>
  <rowFields count="2">
    <field x="1"/>
    <field x="5"/>
  </rowFields>
  <rowItems count="19">
    <i>
      <x v="3"/>
    </i>
    <i r="1">
      <x v="16"/>
    </i>
    <i r="1">
      <x v="17"/>
    </i>
    <i r="1">
      <x v="74"/>
    </i>
    <i r="1">
      <x v="124"/>
    </i>
    <i r="1">
      <x v="129"/>
    </i>
    <i r="1">
      <x v="130"/>
    </i>
    <i r="1">
      <x v="131"/>
    </i>
    <i r="1">
      <x v="132"/>
    </i>
    <i r="1">
      <x v="133"/>
    </i>
    <i r="1">
      <x v="134"/>
    </i>
    <i r="1">
      <x v="187"/>
    </i>
    <i r="1">
      <x v="188"/>
    </i>
    <i r="1">
      <x v="193"/>
    </i>
    <i r="1">
      <x v="194"/>
    </i>
    <i r="1">
      <x v="230"/>
    </i>
    <i r="1">
      <x v="322"/>
    </i>
    <i r="1">
      <x v="393"/>
    </i>
    <i t="default">
      <x v="3"/>
    </i>
  </rowItems>
  <colFields count="2">
    <field x="3"/>
    <field x="-2"/>
  </colFields>
  <colItems count="4">
    <i>
      <x v="2"/>
      <x/>
    </i>
    <i r="1" i="1">
      <x v="1"/>
    </i>
    <i t="grand">
      <x/>
    </i>
    <i t="grand" i="1">
      <x/>
    </i>
  </colItems>
  <dataFields count="2">
    <dataField name="Soma de QUANTIDADE " fld="16" baseField="5" baseItem="330"/>
    <dataField name="Soma de TOTAL" fld="18" baseField="1" baseItem="0" numFmtId="4"/>
  </dataFields>
  <formats count="56">
    <format dxfId="239">
      <pivotArea type="all" dataOnly="0" outline="0" fieldPosition="0"/>
    </format>
    <format dxfId="238">
      <pivotArea outline="0" collapsedLevelsAreSubtotals="1" fieldPosition="0"/>
    </format>
    <format dxfId="237">
      <pivotArea type="origin" dataOnly="0" labelOnly="1" outline="0" fieldPosition="0"/>
    </format>
    <format dxfId="236">
      <pivotArea field="2" type="button" dataOnly="0" labelOnly="1" outline="0"/>
    </format>
    <format dxfId="235">
      <pivotArea type="topRight" dataOnly="0" labelOnly="1" outline="0" fieldPosition="0"/>
    </format>
    <format dxfId="234">
      <pivotArea field="1" type="button" dataOnly="0" labelOnly="1" outline="0" axis="axisRow" fieldPosition="0"/>
    </format>
    <format dxfId="233">
      <pivotArea dataOnly="0" labelOnly="1" fieldPosition="0">
        <references count="1">
          <reference field="1" count="0"/>
        </references>
      </pivotArea>
    </format>
    <format dxfId="232">
      <pivotArea dataOnly="0" labelOnly="1" fieldPosition="0">
        <references count="1">
          <reference field="1" count="0" defaultSubtotal="1"/>
        </references>
      </pivotArea>
    </format>
    <format dxfId="231">
      <pivotArea dataOnly="0" labelOnly="1" grandRow="1" outline="0" fieldPosition="0"/>
    </format>
    <format dxfId="230">
      <pivotArea dataOnly="0" labelOnly="1" fieldPosition="0">
        <references count="2">
          <reference field="1" count="1" selected="0">
            <x v="0"/>
          </reference>
          <reference field="3" count="0"/>
        </references>
      </pivotArea>
    </format>
    <format dxfId="229">
      <pivotArea dataOnly="0" labelOnly="1" fieldPosition="0">
        <references count="2">
          <reference field="1" count="1" selected="0">
            <x v="0"/>
          </reference>
          <reference field="3" count="0" defaultSubtotal="1"/>
        </references>
      </pivotArea>
    </format>
    <format dxfId="228">
      <pivotArea dataOnly="0" labelOnly="1" fieldPosition="0">
        <references count="2">
          <reference field="1" count="1" selected="0">
            <x v="1"/>
          </reference>
          <reference field="3" count="0"/>
        </references>
      </pivotArea>
    </format>
    <format dxfId="227">
      <pivotArea dataOnly="0" labelOnly="1" fieldPosition="0">
        <references count="2">
          <reference field="1" count="1" selected="0">
            <x v="1"/>
          </reference>
          <reference field="3" count="0" defaultSubtotal="1"/>
        </references>
      </pivotArea>
    </format>
    <format dxfId="226">
      <pivotArea dataOnly="0" labelOnly="1" fieldPosition="0">
        <references count="2">
          <reference field="1" count="1" selected="0">
            <x v="2"/>
          </reference>
          <reference field="3" count="0"/>
        </references>
      </pivotArea>
    </format>
    <format dxfId="225">
      <pivotArea dataOnly="0" labelOnly="1" fieldPosition="0">
        <references count="2">
          <reference field="1" count="1" selected="0">
            <x v="2"/>
          </reference>
          <reference field="3" count="0" defaultSubtotal="1"/>
        </references>
      </pivotArea>
    </format>
    <format dxfId="224">
      <pivotArea dataOnly="0" labelOnly="1" fieldPosition="0">
        <references count="2">
          <reference field="1" count="1" selected="0">
            <x v="3"/>
          </reference>
          <reference field="3" count="0"/>
        </references>
      </pivotArea>
    </format>
    <format dxfId="223">
      <pivotArea dataOnly="0" labelOnly="1" fieldPosition="0">
        <references count="2">
          <reference field="1" count="1" selected="0">
            <x v="3"/>
          </reference>
          <reference field="3" count="0" defaultSubtotal="1"/>
        </references>
      </pivotArea>
    </format>
    <format dxfId="222">
      <pivotArea dataOnly="0" labelOnly="1" fieldPosition="0">
        <references count="2">
          <reference field="1" count="1" selected="0">
            <x v="4"/>
          </reference>
          <reference field="3" count="0"/>
        </references>
      </pivotArea>
    </format>
    <format dxfId="221">
      <pivotArea dataOnly="0" labelOnly="1" fieldPosition="0">
        <references count="2">
          <reference field="1" count="1" selected="0">
            <x v="4"/>
          </reference>
          <reference field="3" count="0" defaultSubtotal="1"/>
        </references>
      </pivotArea>
    </format>
    <format dxfId="220">
      <pivotArea dataOnly="0" labelOnly="1" fieldPosition="0">
        <references count="2">
          <reference field="1" count="1" selected="0">
            <x v="5"/>
          </reference>
          <reference field="3" count="0"/>
        </references>
      </pivotArea>
    </format>
    <format dxfId="219">
      <pivotArea dataOnly="0" labelOnly="1" fieldPosition="0">
        <references count="2">
          <reference field="1" count="1" selected="0">
            <x v="5"/>
          </reference>
          <reference field="3" count="0" defaultSubtotal="1"/>
        </references>
      </pivotArea>
    </format>
    <format dxfId="218">
      <pivotArea dataOnly="0" labelOnly="1" fieldPosition="0">
        <references count="2">
          <reference field="1" count="1" selected="0">
            <x v="6"/>
          </reference>
          <reference field="3" count="0"/>
        </references>
      </pivotArea>
    </format>
    <format dxfId="217">
      <pivotArea dataOnly="0" labelOnly="1" fieldPosition="0">
        <references count="2">
          <reference field="1" count="1" selected="0">
            <x v="6"/>
          </reference>
          <reference field="3" count="0" defaultSubtotal="1"/>
        </references>
      </pivotArea>
    </format>
    <format dxfId="216">
      <pivotArea dataOnly="0" labelOnly="1" grandCol="1" outline="0" fieldPosition="0"/>
    </format>
    <format dxfId="215">
      <pivotArea field="2" type="button" dataOnly="0" labelOnly="1" outline="0"/>
    </format>
    <format dxfId="214">
      <pivotArea type="topRight" dataOnly="0" labelOnly="1" outline="0" fieldPosition="0"/>
    </format>
    <format dxfId="213">
      <pivotArea outline="0" fieldPosition="0">
        <references count="1">
          <reference field="4294967294" count="1">
            <x v="1"/>
          </reference>
        </references>
      </pivotArea>
    </format>
    <format dxfId="212">
      <pivotArea type="origin" dataOnly="0" labelOnly="1" outline="0" fieldPosition="0"/>
    </format>
    <format dxfId="211">
      <pivotArea field="1" type="button" dataOnly="0" labelOnly="1" outline="0" axis="axisRow" fieldPosition="0"/>
    </format>
    <format dxfId="210">
      <pivotArea dataOnly="0" labelOnly="1" fieldPosition="0">
        <references count="1">
          <reference field="1" count="0"/>
        </references>
      </pivotArea>
    </format>
    <format dxfId="209">
      <pivotArea dataOnly="0" labelOnly="1" fieldPosition="0">
        <references count="1">
          <reference field="1" count="0" defaultSubtotal="1"/>
        </references>
      </pivotArea>
    </format>
    <format dxfId="208">
      <pivotArea dataOnly="0" labelOnly="1" fieldPosition="0">
        <references count="2">
          <reference field="1" count="0" selected="0"/>
          <reference field="5" count="20">
            <x v="73"/>
            <x v="126"/>
            <x v="145"/>
            <x v="147"/>
            <x v="199"/>
            <x v="201"/>
            <x v="202"/>
            <x v="216"/>
            <x v="230"/>
            <x v="233"/>
            <x v="234"/>
            <x v="236"/>
            <x v="289"/>
            <x v="319"/>
            <x v="320"/>
            <x v="327"/>
            <x v="330"/>
            <x v="394"/>
            <x v="398"/>
            <x v="400"/>
          </reference>
        </references>
      </pivotArea>
    </format>
    <format dxfId="207">
      <pivotArea type="origin" dataOnly="0" labelOnly="1" outline="0" fieldPosition="0"/>
    </format>
    <format dxfId="206">
      <pivotArea field="1" type="button" dataOnly="0" labelOnly="1" outline="0" axis="axisRow" fieldPosition="0"/>
    </format>
    <format dxfId="205">
      <pivotArea dataOnly="0" labelOnly="1" fieldPosition="0">
        <references count="1">
          <reference field="1" count="0"/>
        </references>
      </pivotArea>
    </format>
    <format dxfId="204">
      <pivotArea dataOnly="0" labelOnly="1" fieldPosition="0">
        <references count="1">
          <reference field="1" count="0" defaultSubtotal="1"/>
        </references>
      </pivotArea>
    </format>
    <format dxfId="203">
      <pivotArea dataOnly="0" labelOnly="1" fieldPosition="0">
        <references count="2">
          <reference field="1" count="0" selected="0"/>
          <reference field="5" count="34">
            <x v="8"/>
            <x v="15"/>
            <x v="38"/>
            <x v="57"/>
            <x v="74"/>
            <x v="86"/>
            <x v="88"/>
            <x v="99"/>
            <x v="119"/>
            <x v="140"/>
            <x v="141"/>
            <x v="149"/>
            <x v="150"/>
            <x v="151"/>
            <x v="154"/>
            <x v="156"/>
            <x v="157"/>
            <x v="158"/>
            <x v="160"/>
            <x v="162"/>
            <x v="165"/>
            <x v="179"/>
            <x v="196"/>
            <x v="205"/>
            <x v="206"/>
            <x v="207"/>
            <x v="208"/>
            <x v="214"/>
            <x v="230"/>
            <x v="269"/>
            <x v="300"/>
            <x v="306"/>
            <x v="320"/>
            <x v="327"/>
          </reference>
        </references>
      </pivotArea>
    </format>
    <format dxfId="202">
      <pivotArea type="origin" dataOnly="0" labelOnly="1" outline="0" fieldPosition="0"/>
    </format>
    <format dxfId="201">
      <pivotArea field="1" type="button" dataOnly="0" labelOnly="1" outline="0" axis="axisRow" fieldPosition="0"/>
    </format>
    <format dxfId="200">
      <pivotArea dataOnly="0" labelOnly="1" fieldPosition="0">
        <references count="1">
          <reference field="1" count="0"/>
        </references>
      </pivotArea>
    </format>
    <format dxfId="199">
      <pivotArea dataOnly="0" labelOnly="1" fieldPosition="0">
        <references count="1">
          <reference field="1" count="0" defaultSubtotal="1"/>
        </references>
      </pivotArea>
    </format>
    <format dxfId="198">
      <pivotArea dataOnly="0" labelOnly="1" fieldPosition="0">
        <references count="2">
          <reference field="1" count="0" selected="0"/>
          <reference field="5" count="27">
            <x v="8"/>
            <x v="9"/>
            <x v="14"/>
            <x v="15"/>
            <x v="55"/>
            <x v="74"/>
            <x v="75"/>
            <x v="98"/>
            <x v="102"/>
            <x v="104"/>
            <x v="105"/>
            <x v="121"/>
            <x v="122"/>
            <x v="128"/>
            <x v="169"/>
            <x v="182"/>
            <x v="190"/>
            <x v="192"/>
            <x v="230"/>
            <x v="268"/>
            <x v="284"/>
            <x v="298"/>
            <x v="299"/>
            <x v="304"/>
            <x v="319"/>
            <x v="327"/>
            <x v="328"/>
          </reference>
        </references>
      </pivotArea>
    </format>
    <format dxfId="197">
      <pivotArea field="3" grandCol="1" outline="0" collapsedLevelsAreSubtotals="1" axis="axisCol" fieldPosition="0">
        <references count="1">
          <reference field="4294967294" count="1" selected="0">
            <x v="0"/>
          </reference>
        </references>
      </pivotArea>
    </format>
    <format dxfId="196">
      <pivotArea type="topRight" dataOnly="0" labelOnly="1" outline="0" fieldPosition="0"/>
    </format>
    <format dxfId="195">
      <pivotArea field="3" dataOnly="0" labelOnly="1" grandCol="1" outline="0" axis="axisCol" fieldPosition="0">
        <references count="1">
          <reference field="4294967294" count="1" selected="0">
            <x v="0"/>
          </reference>
        </references>
      </pivotArea>
    </format>
    <format dxfId="194">
      <pivotArea field="3" dataOnly="0" labelOnly="1" grandCol="1" outline="0" axis="axisCol" fieldPosition="0">
        <references count="1">
          <reference field="4294967294" count="1" selected="0">
            <x v="1"/>
          </reference>
        </references>
      </pivotArea>
    </format>
    <format dxfId="193">
      <pivotArea type="origin" dataOnly="0" labelOnly="1" outline="0" fieldPosition="0"/>
    </format>
    <format dxfId="192">
      <pivotArea field="1" type="button" dataOnly="0" labelOnly="1" outline="0" axis="axisRow" fieldPosition="0"/>
    </format>
    <format dxfId="191">
      <pivotArea dataOnly="0" labelOnly="1" fieldPosition="0">
        <references count="1">
          <reference field="1" count="0"/>
        </references>
      </pivotArea>
    </format>
    <format dxfId="190">
      <pivotArea dataOnly="0" labelOnly="1" fieldPosition="0">
        <references count="1">
          <reference field="1" count="0" defaultSubtotal="1"/>
        </references>
      </pivotArea>
    </format>
    <format dxfId="189">
      <pivotArea dataOnly="0" labelOnly="1" fieldPosition="0">
        <references count="2">
          <reference field="1" count="1" selected="0">
            <x v="1"/>
          </reference>
          <reference field="5" count="25">
            <x v="8"/>
            <x v="9"/>
            <x v="14"/>
            <x v="15"/>
            <x v="55"/>
            <x v="75"/>
            <x v="98"/>
            <x v="102"/>
            <x v="104"/>
            <x v="105"/>
            <x v="121"/>
            <x v="122"/>
            <x v="128"/>
            <x v="169"/>
            <x v="182"/>
            <x v="190"/>
            <x v="192"/>
            <x v="230"/>
            <x v="268"/>
            <x v="284"/>
            <x v="299"/>
            <x v="304"/>
            <x v="319"/>
            <x v="327"/>
            <x v="328"/>
          </reference>
        </references>
      </pivotArea>
    </format>
    <format dxfId="188">
      <pivotArea dataOnly="0" labelOnly="1" fieldPosition="0">
        <references count="2">
          <reference field="1" count="1" selected="0">
            <x v="3"/>
          </reference>
          <reference field="5" count="17">
            <x v="16"/>
            <x v="17"/>
            <x v="74"/>
            <x v="124"/>
            <x v="129"/>
            <x v="130"/>
            <x v="131"/>
            <x v="132"/>
            <x v="133"/>
            <x v="134"/>
            <x v="187"/>
            <x v="188"/>
            <x v="193"/>
            <x v="194"/>
            <x v="230"/>
            <x v="322"/>
            <x v="393"/>
          </reference>
        </references>
      </pivotArea>
    </format>
    <format dxfId="187">
      <pivotArea outline="0" collapsedLevelsAreSubtotals="1" fieldPosition="0">
        <references count="2">
          <reference field="4294967294" count="1" selected="0">
            <x v="0"/>
          </reference>
          <reference field="3" count="0" selected="0"/>
        </references>
      </pivotArea>
    </format>
    <format dxfId="186">
      <pivotArea field="3" type="button" dataOnly="0" labelOnly="1" outline="0" axis="axisCol" fieldPosition="0"/>
    </format>
    <format dxfId="185">
      <pivotArea dataOnly="0" labelOnly="1" fieldPosition="0">
        <references count="1">
          <reference field="3" count="0"/>
        </references>
      </pivotArea>
    </format>
    <format dxfId="184">
      <pivotArea dataOnly="0" labelOnly="1" outline="0" fieldPosition="0">
        <references count="2">
          <reference field="4294967294" count="1">
            <x v="0"/>
          </reference>
          <reference field="3"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ela dinâmica1" cacheId="0" applyNumberFormats="0" applyBorderFormats="0" applyFontFormats="0" applyPatternFormats="0" applyAlignmentFormats="0" applyWidthHeightFormats="1" dataCaption="Valores" updatedVersion="6" minRefreshableVersion="3" useAutoFormatting="1" rowGrandTotals="0" itemPrintTitles="1" createdVersion="6" indent="0" outline="1" outlineData="1" multipleFieldFilters="0">
  <location ref="A4:E65" firstHeaderRow="1" firstDataRow="3" firstDataCol="1"/>
  <pivotFields count="29">
    <pivotField subtotalTop="0" showAll="0"/>
    <pivotField axis="axisRow" subtotalTop="0" showAll="0">
      <items count="8">
        <item h="1" x="4"/>
        <item h="1" x="5"/>
        <item h="1" x="6"/>
        <item h="1" x="2"/>
        <item x="0"/>
        <item h="1" x="1"/>
        <item h="1" x="3"/>
        <item t="default"/>
      </items>
    </pivotField>
    <pivotField subtotalTop="0" showAll="0">
      <items count="4">
        <item x="0"/>
        <item x="2"/>
        <item x="1"/>
        <item t="default"/>
      </items>
    </pivotField>
    <pivotField axis="axisCol" subtotalTop="0" multipleItemSelectionAllowed="1" showAll="0" defaultSubtotal="0">
      <items count="5">
        <item h="1" x="2"/>
        <item h="1" x="0"/>
        <item x="4"/>
        <item h="1" x="1"/>
        <item h="1" x="3"/>
      </items>
    </pivotField>
    <pivotField subtotalTop="0" showAll="0"/>
    <pivotField axis="axisRow" subtotalTop="0" showAll="0" defaultSubtotal="0">
      <items count="413">
        <item x="309"/>
        <item x="369"/>
        <item x="194"/>
        <item x="332"/>
        <item x="59"/>
        <item x="320"/>
        <item x="41"/>
        <item x="69"/>
        <item x="231"/>
        <item x="316"/>
        <item x="137"/>
        <item x="21"/>
        <item x="401"/>
        <item x="17"/>
        <item x="318"/>
        <item x="8"/>
        <item x="204"/>
        <item x="205"/>
        <item x="38"/>
        <item x="338"/>
        <item x="315"/>
        <item x="147"/>
        <item x="377"/>
        <item x="263"/>
        <item x="175"/>
        <item x="121"/>
        <item x="0"/>
        <item x="111"/>
        <item x="12"/>
        <item x="241"/>
        <item x="248"/>
        <item x="195"/>
        <item x="158"/>
        <item x="321"/>
        <item x="313"/>
        <item x="394"/>
        <item x="395"/>
        <item x="142"/>
        <item x="273"/>
        <item x="272"/>
        <item x="346"/>
        <item x="344"/>
        <item x="101"/>
        <item x="18"/>
        <item x="120"/>
        <item x="260"/>
        <item x="400"/>
        <item x="39"/>
        <item x="40"/>
        <item x="249"/>
        <item x="171"/>
        <item x="31"/>
        <item x="349"/>
        <item x="159"/>
        <item x="176"/>
        <item x="325"/>
        <item x="23"/>
        <item x="103"/>
        <item x="339"/>
        <item x="177"/>
        <item x="384"/>
        <item x="85"/>
        <item m="1" x="407"/>
        <item x="168"/>
        <item x="364"/>
        <item x="319"/>
        <item x="202"/>
        <item x="109"/>
        <item x="60"/>
        <item x="110"/>
        <item x="22"/>
        <item x="94"/>
        <item x="340"/>
        <item x="375"/>
        <item x="9"/>
        <item x="27"/>
        <item x="81"/>
        <item x="96"/>
        <item x="47"/>
        <item x="352"/>
        <item x="220"/>
        <item x="116"/>
        <item x="117"/>
        <item x="97"/>
        <item x="125"/>
        <item x="4"/>
        <item x="270"/>
        <item x="107"/>
        <item x="252"/>
        <item x="49"/>
        <item x="42"/>
        <item x="61"/>
        <item x="91"/>
        <item x="52"/>
        <item x="51"/>
        <item x="92"/>
        <item x="269"/>
        <item x="268"/>
        <item x="348"/>
        <item x="237"/>
        <item x="215"/>
        <item x="105"/>
        <item x="337"/>
        <item x="100"/>
        <item x="360"/>
        <item x="330"/>
        <item x="43"/>
        <item x="251"/>
        <item x="228"/>
        <item x="150"/>
        <item x="355"/>
        <item x="114"/>
        <item x="130"/>
        <item x="293"/>
        <item x="261"/>
        <item x="108"/>
        <item x="118"/>
        <item x="164"/>
        <item m="1" x="411"/>
        <item x="245"/>
        <item m="1" x="410"/>
        <item x="361"/>
        <item x="331"/>
        <item x="200"/>
        <item x="201"/>
        <item x="57"/>
        <item x="391"/>
        <item x="197"/>
        <item x="327"/>
        <item x="165"/>
        <item x="166"/>
        <item x="179"/>
        <item x="170"/>
        <item x="198"/>
        <item x="206"/>
        <item x="58"/>
        <item m="1" x="409"/>
        <item x="219"/>
        <item x="213"/>
        <item x="211"/>
        <item x="233"/>
        <item x="240"/>
        <item x="216"/>
        <item x="157"/>
        <item x="222"/>
        <item x="393"/>
        <item x="98"/>
        <item x="386"/>
        <item x="76"/>
        <item x="277"/>
        <item x="229"/>
        <item x="254"/>
        <item x="16"/>
        <item x="253"/>
        <item x="312"/>
        <item x="50"/>
        <item x="258"/>
        <item x="285"/>
        <item x="262"/>
        <item x="257"/>
        <item x="300"/>
        <item x="53"/>
        <item x="247"/>
        <item x="246"/>
        <item x="256"/>
        <item x="290"/>
        <item x="227"/>
        <item x="244"/>
        <item x="243"/>
        <item x="324"/>
        <item x="146"/>
        <item x="328"/>
        <item x="80"/>
        <item x="93"/>
        <item x="79"/>
        <item x="62"/>
        <item x="88"/>
        <item x="86"/>
        <item x="82"/>
        <item x="266"/>
        <item x="154"/>
        <item x="151"/>
        <item x="356"/>
        <item x="183"/>
        <item x="187"/>
        <item x="184"/>
        <item x="83"/>
        <item x="188"/>
        <item x="185"/>
        <item x="156"/>
        <item x="351"/>
        <item x="341"/>
        <item x="342"/>
        <item x="193"/>
        <item x="182"/>
        <item x="153"/>
        <item x="225"/>
        <item x="322"/>
        <item x="46"/>
        <item x="389"/>
        <item x="71"/>
        <item x="378"/>
        <item x="380"/>
        <item x="70"/>
        <item x="223"/>
        <item x="224"/>
        <item x="294"/>
        <item x="281"/>
        <item x="304"/>
        <item x="196"/>
        <item x="363"/>
        <item x="372"/>
        <item x="178"/>
        <item x="236"/>
        <item x="140"/>
        <item x="37"/>
        <item m="1" x="405"/>
        <item x="189"/>
        <item x="218"/>
        <item x="379"/>
        <item x="296"/>
        <item x="104"/>
        <item x="24"/>
        <item x="292"/>
        <item x="180"/>
        <item x="291"/>
        <item x="133"/>
        <item x="278"/>
        <item x="274"/>
        <item x="129"/>
        <item x="7"/>
        <item x="89"/>
        <item x="67"/>
        <item x="382"/>
        <item x="383"/>
        <item x="128"/>
        <item x="368"/>
        <item x="371"/>
        <item x="387"/>
        <item x="297"/>
        <item x="311"/>
        <item x="210"/>
        <item x="212"/>
        <item x="265"/>
        <item x="124"/>
        <item x="72"/>
        <item x="306"/>
        <item x="48"/>
        <item x="45"/>
        <item x="192"/>
        <item x="354"/>
        <item x="186"/>
        <item x="123"/>
        <item x="310"/>
        <item x="95"/>
        <item x="295"/>
        <item x="308"/>
        <item x="119"/>
        <item x="77"/>
        <item x="209"/>
        <item x="32"/>
        <item x="283"/>
        <item x="333"/>
        <item x="359"/>
        <item x="343"/>
        <item m="1" x="412"/>
        <item x="191"/>
        <item x="235"/>
        <item x="26"/>
        <item x="232"/>
        <item x="280"/>
        <item x="279"/>
        <item x="276"/>
        <item x="275"/>
        <item x="190"/>
        <item x="167"/>
        <item x="13"/>
        <item x="163"/>
        <item x="314"/>
        <item x="347"/>
        <item x="303"/>
        <item x="132"/>
        <item x="302"/>
        <item x="131"/>
        <item x="345"/>
        <item x="145"/>
        <item x="305"/>
        <item x="242"/>
        <item x="271"/>
        <item x="396"/>
        <item x="54"/>
        <item x="19"/>
        <item x="73"/>
        <item x="148"/>
        <item x="181"/>
        <item x="112"/>
        <item x="134"/>
        <item x="287"/>
        <item m="1" x="404"/>
        <item x="362"/>
        <item x="239"/>
        <item x="25"/>
        <item x="336"/>
        <item x="10"/>
        <item x="14"/>
        <item x="11"/>
        <item x="15"/>
        <item x="139"/>
        <item x="20"/>
        <item x="267"/>
        <item x="74"/>
        <item x="214"/>
        <item x="172"/>
        <item x="174"/>
        <item x="217"/>
        <item x="173"/>
        <item x="376"/>
        <item x="357"/>
        <item x="317"/>
        <item x="28"/>
        <item x="102"/>
        <item m="1" x="406"/>
        <item x="203"/>
        <item x="35"/>
        <item x="365"/>
        <item x="370"/>
        <item x="392"/>
        <item x="68"/>
        <item x="358"/>
        <item x="126"/>
        <item x="367"/>
        <item x="136"/>
        <item x="127"/>
        <item x="282"/>
        <item x="30"/>
        <item x="397"/>
        <item x="264"/>
        <item x="122"/>
        <item x="199"/>
        <item x="388"/>
        <item x="115"/>
        <item x="84"/>
        <item x="329"/>
        <item x="1"/>
        <item x="144"/>
        <item x="390"/>
        <item x="90"/>
        <item x="44"/>
        <item x="63"/>
        <item x="234"/>
        <item x="64"/>
        <item x="6"/>
        <item x="155"/>
        <item x="106"/>
        <item x="350"/>
        <item x="55"/>
        <item x="299"/>
        <item x="230"/>
        <item x="149"/>
        <item x="65"/>
        <item x="113"/>
        <item x="87"/>
        <item x="161"/>
        <item x="160"/>
        <item x="238"/>
        <item x="78"/>
        <item x="143"/>
        <item x="152"/>
        <item x="5"/>
        <item x="169"/>
        <item x="323"/>
        <item x="381"/>
        <item x="298"/>
        <item x="385"/>
        <item x="398"/>
        <item x="326"/>
        <item x="374"/>
        <item x="138"/>
        <item x="366"/>
        <item x="141"/>
        <item x="135"/>
        <item x="99"/>
        <item x="250"/>
        <item x="334"/>
        <item x="75"/>
        <item x="3"/>
        <item x="2"/>
        <item x="289"/>
        <item x="284"/>
        <item x="373"/>
        <item x="335"/>
        <item x="288"/>
        <item x="307"/>
        <item x="207"/>
        <item x="399"/>
        <item m="1" x="408"/>
        <item x="301"/>
        <item x="286"/>
        <item x="403"/>
        <item x="255"/>
        <item x="402"/>
        <item x="34"/>
        <item x="33"/>
        <item x="36"/>
        <item x="221"/>
        <item x="226"/>
        <item x="353"/>
        <item x="259"/>
        <item x="56"/>
        <item x="66"/>
        <item x="29"/>
        <item x="208"/>
        <item x="162"/>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dataField="1" subtotalTop="0" showAll="0"/>
    <pivotField showAll="0"/>
    <pivotField subtotalTop="0" showAll="0"/>
    <pivotField subtotalTop="0" showAll="0"/>
    <pivotField subtotalTop="0" showAll="0"/>
    <pivotField subtotalTop="0" showAll="0"/>
    <pivotField subtotalTop="0" showAll="0" defaultSubtotal="0"/>
    <pivotField subtotalTop="0" showAll="0"/>
    <pivotField showAll="0"/>
    <pivotField subtotalTop="0" showAll="0"/>
    <pivotField subtotalTop="0" showAll="0"/>
  </pivotFields>
  <rowFields count="2">
    <field x="1"/>
    <field x="5"/>
  </rowFields>
  <rowItems count="59">
    <i>
      <x v="4"/>
    </i>
    <i r="1">
      <x v="7"/>
    </i>
    <i r="1">
      <x v="15"/>
    </i>
    <i r="1">
      <x v="18"/>
    </i>
    <i r="1">
      <x v="47"/>
    </i>
    <i r="1">
      <x v="48"/>
    </i>
    <i r="1">
      <x v="51"/>
    </i>
    <i r="1">
      <x v="56"/>
    </i>
    <i r="1">
      <x v="57"/>
    </i>
    <i r="1">
      <x v="70"/>
    </i>
    <i r="1">
      <x v="74"/>
    </i>
    <i r="1">
      <x v="75"/>
    </i>
    <i r="1">
      <x v="76"/>
    </i>
    <i r="1">
      <x v="83"/>
    </i>
    <i r="1">
      <x v="85"/>
    </i>
    <i r="1">
      <x v="87"/>
    </i>
    <i r="1">
      <x v="90"/>
    </i>
    <i r="1">
      <x v="101"/>
    </i>
    <i r="1">
      <x v="103"/>
    </i>
    <i r="1">
      <x v="106"/>
    </i>
    <i r="1">
      <x v="115"/>
    </i>
    <i r="1">
      <x v="125"/>
    </i>
    <i r="1">
      <x v="135"/>
    </i>
    <i r="1">
      <x v="146"/>
    </i>
    <i r="1">
      <x v="148"/>
    </i>
    <i r="1">
      <x v="152"/>
    </i>
    <i r="1">
      <x v="155"/>
    </i>
    <i r="1">
      <x v="161"/>
    </i>
    <i r="1">
      <x v="172"/>
    </i>
    <i r="1">
      <x v="173"/>
    </i>
    <i r="1">
      <x v="175"/>
    </i>
    <i r="1">
      <x v="176"/>
    </i>
    <i r="1">
      <x v="177"/>
    </i>
    <i r="1">
      <x v="186"/>
    </i>
    <i r="1">
      <x v="198"/>
    </i>
    <i r="1">
      <x v="200"/>
    </i>
    <i r="1">
      <x v="215"/>
    </i>
    <i r="1">
      <x v="222"/>
    </i>
    <i r="1">
      <x v="230"/>
    </i>
    <i r="1">
      <x v="231"/>
    </i>
    <i r="1">
      <x v="232"/>
    </i>
    <i r="1">
      <x v="260"/>
    </i>
    <i r="1">
      <x v="268"/>
    </i>
    <i r="1">
      <x v="291"/>
    </i>
    <i r="1">
      <x v="301"/>
    </i>
    <i r="1">
      <x v="303"/>
    </i>
    <i r="1">
      <x v="304"/>
    </i>
    <i r="1">
      <x v="305"/>
    </i>
    <i r="1">
      <x v="306"/>
    </i>
    <i r="1">
      <x v="319"/>
    </i>
    <i r="1">
      <x v="320"/>
    </i>
    <i r="1">
      <x v="323"/>
    </i>
    <i r="1">
      <x v="327"/>
    </i>
    <i r="1">
      <x v="334"/>
    </i>
    <i r="1">
      <x v="401"/>
    </i>
    <i r="1">
      <x v="402"/>
    </i>
    <i r="1">
      <x v="403"/>
    </i>
    <i r="1">
      <x v="410"/>
    </i>
    <i t="default">
      <x v="4"/>
    </i>
  </rowItems>
  <colFields count="2">
    <field x="3"/>
    <field x="-2"/>
  </colFields>
  <colItems count="4">
    <i>
      <x v="2"/>
      <x/>
    </i>
    <i r="1" i="1">
      <x v="1"/>
    </i>
    <i t="grand">
      <x/>
    </i>
    <i t="grand" i="1">
      <x/>
    </i>
  </colItems>
  <dataFields count="2">
    <dataField name="Soma de QUANTIDADE " fld="16" baseField="5" baseItem="330"/>
    <dataField name="Soma de TOTAL" fld="18" baseField="1" baseItem="0" numFmtId="4"/>
  </dataFields>
  <formats count="58">
    <format dxfId="183">
      <pivotArea type="all" dataOnly="0" outline="0" fieldPosition="0"/>
    </format>
    <format dxfId="182">
      <pivotArea outline="0" collapsedLevelsAreSubtotals="1" fieldPosition="0"/>
    </format>
    <format dxfId="181">
      <pivotArea type="origin" dataOnly="0" labelOnly="1" outline="0" fieldPosition="0"/>
    </format>
    <format dxfId="180">
      <pivotArea field="2" type="button" dataOnly="0" labelOnly="1" outline="0"/>
    </format>
    <format dxfId="179">
      <pivotArea type="topRight" dataOnly="0" labelOnly="1" outline="0" fieldPosition="0"/>
    </format>
    <format dxfId="178">
      <pivotArea field="1" type="button" dataOnly="0" labelOnly="1" outline="0" axis="axisRow" fieldPosition="0"/>
    </format>
    <format dxfId="177">
      <pivotArea dataOnly="0" labelOnly="1" fieldPosition="0">
        <references count="1">
          <reference field="1" count="0"/>
        </references>
      </pivotArea>
    </format>
    <format dxfId="176">
      <pivotArea dataOnly="0" labelOnly="1" fieldPosition="0">
        <references count="1">
          <reference field="1" count="0" defaultSubtotal="1"/>
        </references>
      </pivotArea>
    </format>
    <format dxfId="175">
      <pivotArea dataOnly="0" labelOnly="1" grandRow="1" outline="0" fieldPosition="0"/>
    </format>
    <format dxfId="174">
      <pivotArea dataOnly="0" labelOnly="1" fieldPosition="0">
        <references count="2">
          <reference field="1" count="1" selected="0">
            <x v="0"/>
          </reference>
          <reference field="3" count="0"/>
        </references>
      </pivotArea>
    </format>
    <format dxfId="173">
      <pivotArea dataOnly="0" labelOnly="1" fieldPosition="0">
        <references count="2">
          <reference field="1" count="1" selected="0">
            <x v="0"/>
          </reference>
          <reference field="3" count="0" defaultSubtotal="1"/>
        </references>
      </pivotArea>
    </format>
    <format dxfId="172">
      <pivotArea dataOnly="0" labelOnly="1" fieldPosition="0">
        <references count="2">
          <reference field="1" count="1" selected="0">
            <x v="1"/>
          </reference>
          <reference field="3" count="0"/>
        </references>
      </pivotArea>
    </format>
    <format dxfId="171">
      <pivotArea dataOnly="0" labelOnly="1" fieldPosition="0">
        <references count="2">
          <reference field="1" count="1" selected="0">
            <x v="1"/>
          </reference>
          <reference field="3" count="0" defaultSubtotal="1"/>
        </references>
      </pivotArea>
    </format>
    <format dxfId="170">
      <pivotArea dataOnly="0" labelOnly="1" fieldPosition="0">
        <references count="2">
          <reference field="1" count="1" selected="0">
            <x v="2"/>
          </reference>
          <reference field="3" count="0"/>
        </references>
      </pivotArea>
    </format>
    <format dxfId="169">
      <pivotArea dataOnly="0" labelOnly="1" fieldPosition="0">
        <references count="2">
          <reference field="1" count="1" selected="0">
            <x v="2"/>
          </reference>
          <reference field="3" count="0" defaultSubtotal="1"/>
        </references>
      </pivotArea>
    </format>
    <format dxfId="168">
      <pivotArea dataOnly="0" labelOnly="1" fieldPosition="0">
        <references count="2">
          <reference field="1" count="1" selected="0">
            <x v="3"/>
          </reference>
          <reference field="3" count="0"/>
        </references>
      </pivotArea>
    </format>
    <format dxfId="167">
      <pivotArea dataOnly="0" labelOnly="1" fieldPosition="0">
        <references count="2">
          <reference field="1" count="1" selected="0">
            <x v="3"/>
          </reference>
          <reference field="3" count="0" defaultSubtotal="1"/>
        </references>
      </pivotArea>
    </format>
    <format dxfId="166">
      <pivotArea dataOnly="0" labelOnly="1" fieldPosition="0">
        <references count="2">
          <reference field="1" count="1" selected="0">
            <x v="4"/>
          </reference>
          <reference field="3" count="0"/>
        </references>
      </pivotArea>
    </format>
    <format dxfId="165">
      <pivotArea dataOnly="0" labelOnly="1" fieldPosition="0">
        <references count="2">
          <reference field="1" count="1" selected="0">
            <x v="4"/>
          </reference>
          <reference field="3" count="0" defaultSubtotal="1"/>
        </references>
      </pivotArea>
    </format>
    <format dxfId="164">
      <pivotArea dataOnly="0" labelOnly="1" fieldPosition="0">
        <references count="2">
          <reference field="1" count="1" selected="0">
            <x v="5"/>
          </reference>
          <reference field="3" count="0"/>
        </references>
      </pivotArea>
    </format>
    <format dxfId="163">
      <pivotArea dataOnly="0" labelOnly="1" fieldPosition="0">
        <references count="2">
          <reference field="1" count="1" selected="0">
            <x v="5"/>
          </reference>
          <reference field="3" count="0" defaultSubtotal="1"/>
        </references>
      </pivotArea>
    </format>
    <format dxfId="162">
      <pivotArea dataOnly="0" labelOnly="1" fieldPosition="0">
        <references count="2">
          <reference field="1" count="1" selected="0">
            <x v="6"/>
          </reference>
          <reference field="3" count="0"/>
        </references>
      </pivotArea>
    </format>
    <format dxfId="161">
      <pivotArea dataOnly="0" labelOnly="1" fieldPosition="0">
        <references count="2">
          <reference field="1" count="1" selected="0">
            <x v="6"/>
          </reference>
          <reference field="3" count="0" defaultSubtotal="1"/>
        </references>
      </pivotArea>
    </format>
    <format dxfId="160">
      <pivotArea dataOnly="0" labelOnly="1" grandCol="1" outline="0" fieldPosition="0"/>
    </format>
    <format dxfId="159">
      <pivotArea field="2" type="button" dataOnly="0" labelOnly="1" outline="0"/>
    </format>
    <format dxfId="158">
      <pivotArea type="topRight" dataOnly="0" labelOnly="1" outline="0" fieldPosition="0"/>
    </format>
    <format dxfId="157">
      <pivotArea outline="0" fieldPosition="0">
        <references count="1">
          <reference field="4294967294" count="1">
            <x v="1"/>
          </reference>
        </references>
      </pivotArea>
    </format>
    <format dxfId="156">
      <pivotArea type="origin" dataOnly="0" labelOnly="1" outline="0" fieldPosition="0"/>
    </format>
    <format dxfId="155">
      <pivotArea field="1" type="button" dataOnly="0" labelOnly="1" outline="0" axis="axisRow" fieldPosition="0"/>
    </format>
    <format dxfId="154">
      <pivotArea dataOnly="0" labelOnly="1" fieldPosition="0">
        <references count="1">
          <reference field="1" count="0"/>
        </references>
      </pivotArea>
    </format>
    <format dxfId="153">
      <pivotArea dataOnly="0" labelOnly="1" fieldPosition="0">
        <references count="1">
          <reference field="1" count="0" defaultSubtotal="1"/>
        </references>
      </pivotArea>
    </format>
    <format dxfId="152">
      <pivotArea dataOnly="0" labelOnly="1" fieldPosition="0">
        <references count="2">
          <reference field="1" count="0" selected="0"/>
          <reference field="5" count="20">
            <x v="73"/>
            <x v="126"/>
            <x v="145"/>
            <x v="147"/>
            <x v="199"/>
            <x v="201"/>
            <x v="202"/>
            <x v="216"/>
            <x v="230"/>
            <x v="233"/>
            <x v="234"/>
            <x v="236"/>
            <x v="289"/>
            <x v="319"/>
            <x v="320"/>
            <x v="327"/>
            <x v="330"/>
            <x v="394"/>
            <x v="398"/>
            <x v="400"/>
          </reference>
        </references>
      </pivotArea>
    </format>
    <format dxfId="151">
      <pivotArea type="origin" dataOnly="0" labelOnly="1" outline="0" fieldPosition="0"/>
    </format>
    <format dxfId="150">
      <pivotArea field="1" type="button" dataOnly="0" labelOnly="1" outline="0" axis="axisRow" fieldPosition="0"/>
    </format>
    <format dxfId="149">
      <pivotArea dataOnly="0" labelOnly="1" fieldPosition="0">
        <references count="1">
          <reference field="1" count="0"/>
        </references>
      </pivotArea>
    </format>
    <format dxfId="148">
      <pivotArea dataOnly="0" labelOnly="1" fieldPosition="0">
        <references count="1">
          <reference field="1" count="0" defaultSubtotal="1"/>
        </references>
      </pivotArea>
    </format>
    <format dxfId="147">
      <pivotArea dataOnly="0" labelOnly="1" fieldPosition="0">
        <references count="2">
          <reference field="1" count="0" selected="0"/>
          <reference field="5" count="34">
            <x v="8"/>
            <x v="15"/>
            <x v="38"/>
            <x v="57"/>
            <x v="74"/>
            <x v="86"/>
            <x v="88"/>
            <x v="99"/>
            <x v="119"/>
            <x v="140"/>
            <x v="141"/>
            <x v="149"/>
            <x v="150"/>
            <x v="151"/>
            <x v="154"/>
            <x v="156"/>
            <x v="157"/>
            <x v="158"/>
            <x v="160"/>
            <x v="162"/>
            <x v="165"/>
            <x v="179"/>
            <x v="196"/>
            <x v="205"/>
            <x v="206"/>
            <x v="207"/>
            <x v="208"/>
            <x v="214"/>
            <x v="230"/>
            <x v="269"/>
            <x v="300"/>
            <x v="306"/>
            <x v="320"/>
            <x v="327"/>
          </reference>
        </references>
      </pivotArea>
    </format>
    <format dxfId="146">
      <pivotArea type="origin" dataOnly="0" labelOnly="1" outline="0" fieldPosition="0"/>
    </format>
    <format dxfId="145">
      <pivotArea field="1" type="button" dataOnly="0" labelOnly="1" outline="0" axis="axisRow" fieldPosition="0"/>
    </format>
    <format dxfId="144">
      <pivotArea dataOnly="0" labelOnly="1" fieldPosition="0">
        <references count="1">
          <reference field="1" count="0"/>
        </references>
      </pivotArea>
    </format>
    <format dxfId="143">
      <pivotArea dataOnly="0" labelOnly="1" fieldPosition="0">
        <references count="1">
          <reference field="1" count="0" defaultSubtotal="1"/>
        </references>
      </pivotArea>
    </format>
    <format dxfId="142">
      <pivotArea dataOnly="0" labelOnly="1" fieldPosition="0">
        <references count="2">
          <reference field="1" count="0" selected="0"/>
          <reference field="5" count="27">
            <x v="8"/>
            <x v="9"/>
            <x v="14"/>
            <x v="15"/>
            <x v="55"/>
            <x v="74"/>
            <x v="75"/>
            <x v="98"/>
            <x v="102"/>
            <x v="104"/>
            <x v="105"/>
            <x v="121"/>
            <x v="122"/>
            <x v="128"/>
            <x v="169"/>
            <x v="182"/>
            <x v="190"/>
            <x v="192"/>
            <x v="230"/>
            <x v="268"/>
            <x v="284"/>
            <x v="298"/>
            <x v="299"/>
            <x v="304"/>
            <x v="319"/>
            <x v="327"/>
            <x v="328"/>
          </reference>
        </references>
      </pivotArea>
    </format>
    <format dxfId="141">
      <pivotArea field="3" grandCol="1" outline="0" collapsedLevelsAreSubtotals="1" axis="axisCol" fieldPosition="0">
        <references count="1">
          <reference field="4294967294" count="1" selected="0">
            <x v="0"/>
          </reference>
        </references>
      </pivotArea>
    </format>
    <format dxfId="140">
      <pivotArea type="topRight" dataOnly="0" labelOnly="1" outline="0" fieldPosition="0"/>
    </format>
    <format dxfId="139">
      <pivotArea field="3" dataOnly="0" labelOnly="1" grandCol="1" outline="0" axis="axisCol" fieldPosition="0">
        <references count="1">
          <reference field="4294967294" count="1" selected="0">
            <x v="0"/>
          </reference>
        </references>
      </pivotArea>
    </format>
    <format dxfId="138">
      <pivotArea field="3" dataOnly="0" labelOnly="1" grandCol="1" outline="0" axis="axisCol" fieldPosition="0">
        <references count="1">
          <reference field="4294967294" count="1" selected="0">
            <x v="1"/>
          </reference>
        </references>
      </pivotArea>
    </format>
    <format dxfId="137">
      <pivotArea type="origin" dataOnly="0" labelOnly="1" outline="0" fieldPosition="0"/>
    </format>
    <format dxfId="136">
      <pivotArea field="1" type="button" dataOnly="0" labelOnly="1" outline="0" axis="axisRow" fieldPosition="0"/>
    </format>
    <format dxfId="135">
      <pivotArea dataOnly="0" labelOnly="1" fieldPosition="0">
        <references count="1">
          <reference field="1" count="0"/>
        </references>
      </pivotArea>
    </format>
    <format dxfId="134">
      <pivotArea dataOnly="0" labelOnly="1" fieldPosition="0">
        <references count="1">
          <reference field="1" count="0" defaultSubtotal="1"/>
        </references>
      </pivotArea>
    </format>
    <format dxfId="133">
      <pivotArea dataOnly="0" labelOnly="1" fieldPosition="0">
        <references count="2">
          <reference field="1" count="1" selected="0">
            <x v="1"/>
          </reference>
          <reference field="5" count="25">
            <x v="8"/>
            <x v="9"/>
            <x v="14"/>
            <x v="15"/>
            <x v="55"/>
            <x v="75"/>
            <x v="98"/>
            <x v="102"/>
            <x v="104"/>
            <x v="105"/>
            <x v="121"/>
            <x v="122"/>
            <x v="128"/>
            <x v="169"/>
            <x v="182"/>
            <x v="190"/>
            <x v="192"/>
            <x v="230"/>
            <x v="268"/>
            <x v="284"/>
            <x v="299"/>
            <x v="304"/>
            <x v="319"/>
            <x v="327"/>
            <x v="328"/>
          </reference>
        </references>
      </pivotArea>
    </format>
    <format dxfId="132">
      <pivotArea dataOnly="0" labelOnly="1" fieldPosition="0">
        <references count="2">
          <reference field="1" count="1" selected="0">
            <x v="3"/>
          </reference>
          <reference field="5" count="17">
            <x v="16"/>
            <x v="17"/>
            <x v="74"/>
            <x v="124"/>
            <x v="129"/>
            <x v="130"/>
            <x v="131"/>
            <x v="132"/>
            <x v="133"/>
            <x v="134"/>
            <x v="187"/>
            <x v="188"/>
            <x v="193"/>
            <x v="194"/>
            <x v="230"/>
            <x v="322"/>
            <x v="393"/>
          </reference>
        </references>
      </pivotArea>
    </format>
    <format dxfId="131">
      <pivotArea type="origin" dataOnly="0" labelOnly="1" outline="0" fieldPosition="0"/>
    </format>
    <format dxfId="130">
      <pivotArea field="1" type="button" dataOnly="0" labelOnly="1" outline="0" axis="axisRow" fieldPosition="0"/>
    </format>
    <format dxfId="129">
      <pivotArea dataOnly="0" labelOnly="1" fieldPosition="0">
        <references count="1">
          <reference field="1" count="0"/>
        </references>
      </pivotArea>
    </format>
    <format dxfId="128">
      <pivotArea dataOnly="0" labelOnly="1" fieldPosition="0">
        <references count="1">
          <reference field="1" count="0" defaultSubtotal="1"/>
        </references>
      </pivotArea>
    </format>
    <format dxfId="127">
      <pivotArea dataOnly="0" labelOnly="1" fieldPosition="0">
        <references count="2">
          <reference field="1" count="0" selected="0"/>
          <reference field="5" count="50">
            <x v="7"/>
            <x v="15"/>
            <x v="18"/>
            <x v="47"/>
            <x v="48"/>
            <x v="51"/>
            <x v="56"/>
            <x v="57"/>
            <x v="70"/>
            <x v="74"/>
            <x v="75"/>
            <x v="76"/>
            <x v="83"/>
            <x v="85"/>
            <x v="87"/>
            <x v="90"/>
            <x v="101"/>
            <x v="103"/>
            <x v="106"/>
            <x v="115"/>
            <x v="125"/>
            <x v="135"/>
            <x v="146"/>
            <x v="148"/>
            <x v="152"/>
            <x v="155"/>
            <x v="161"/>
            <x v="172"/>
            <x v="173"/>
            <x v="175"/>
            <x v="176"/>
            <x v="177"/>
            <x v="186"/>
            <x v="198"/>
            <x v="200"/>
            <x v="215"/>
            <x v="222"/>
            <x v="230"/>
            <x v="231"/>
            <x v="232"/>
            <x v="260"/>
            <x v="268"/>
            <x v="291"/>
            <x v="301"/>
            <x v="303"/>
            <x v="304"/>
            <x v="305"/>
            <x v="306"/>
            <x v="319"/>
            <x v="320"/>
          </reference>
        </references>
      </pivotArea>
    </format>
    <format dxfId="126">
      <pivotArea dataOnly="0" labelOnly="1" fieldPosition="0">
        <references count="2">
          <reference field="1" count="0" selected="0"/>
          <reference field="5" count="7">
            <x v="323"/>
            <x v="327"/>
            <x v="334"/>
            <x v="401"/>
            <x v="402"/>
            <x v="403"/>
            <x v="4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ela dinâmica1" cacheId="0" applyNumberFormats="0" applyBorderFormats="0" applyFontFormats="0" applyPatternFormats="0" applyAlignmentFormats="0" applyWidthHeightFormats="1" dataCaption="Valores" updatedVersion="6" minRefreshableVersion="3" useAutoFormatting="1" rowGrandTotals="0" itemPrintTitles="1" createdVersion="6" indent="0" outline="1" outlineData="1" multipleFieldFilters="0">
  <location ref="A4:E30" firstHeaderRow="1" firstDataRow="3" firstDataCol="1"/>
  <pivotFields count="29">
    <pivotField subtotalTop="0" showAll="0"/>
    <pivotField axis="axisRow" subtotalTop="0" showAll="0">
      <items count="8">
        <item h="1" x="4"/>
        <item h="1" x="5"/>
        <item h="1" x="6"/>
        <item h="1" x="2"/>
        <item h="1" x="0"/>
        <item x="1"/>
        <item h="1" x="3"/>
        <item t="default"/>
      </items>
    </pivotField>
    <pivotField subtotalTop="0" showAll="0">
      <items count="4">
        <item x="0"/>
        <item x="2"/>
        <item x="1"/>
        <item t="default"/>
      </items>
    </pivotField>
    <pivotField axis="axisCol" subtotalTop="0" multipleItemSelectionAllowed="1" showAll="0" defaultSubtotal="0">
      <items count="5">
        <item h="1" x="2"/>
        <item h="1" x="0"/>
        <item x="4"/>
        <item h="1" x="1"/>
        <item h="1" x="3"/>
      </items>
    </pivotField>
    <pivotField subtotalTop="0" showAll="0"/>
    <pivotField axis="axisRow" subtotalTop="0" showAll="0" defaultSubtotal="0">
      <items count="413">
        <item x="309"/>
        <item x="369"/>
        <item x="194"/>
        <item x="332"/>
        <item x="59"/>
        <item x="320"/>
        <item x="41"/>
        <item x="69"/>
        <item x="231"/>
        <item x="316"/>
        <item x="137"/>
        <item x="21"/>
        <item x="401"/>
        <item x="17"/>
        <item x="318"/>
        <item x="8"/>
        <item x="204"/>
        <item x="205"/>
        <item x="38"/>
        <item x="338"/>
        <item x="315"/>
        <item x="147"/>
        <item x="377"/>
        <item x="263"/>
        <item x="175"/>
        <item x="121"/>
        <item x="0"/>
        <item x="111"/>
        <item x="12"/>
        <item x="241"/>
        <item x="248"/>
        <item x="195"/>
        <item x="158"/>
        <item x="321"/>
        <item x="313"/>
        <item x="394"/>
        <item x="395"/>
        <item x="142"/>
        <item x="273"/>
        <item x="272"/>
        <item x="346"/>
        <item x="344"/>
        <item x="101"/>
        <item x="18"/>
        <item x="120"/>
        <item x="260"/>
        <item x="400"/>
        <item x="39"/>
        <item x="40"/>
        <item x="249"/>
        <item x="171"/>
        <item x="31"/>
        <item x="349"/>
        <item x="159"/>
        <item x="176"/>
        <item x="325"/>
        <item x="23"/>
        <item x="103"/>
        <item x="339"/>
        <item x="177"/>
        <item x="384"/>
        <item x="85"/>
        <item m="1" x="407"/>
        <item x="168"/>
        <item x="364"/>
        <item x="319"/>
        <item x="202"/>
        <item x="109"/>
        <item x="60"/>
        <item x="110"/>
        <item x="22"/>
        <item x="94"/>
        <item x="340"/>
        <item x="375"/>
        <item x="9"/>
        <item x="27"/>
        <item x="81"/>
        <item x="96"/>
        <item x="47"/>
        <item x="352"/>
        <item x="220"/>
        <item x="116"/>
        <item x="117"/>
        <item x="97"/>
        <item x="125"/>
        <item x="4"/>
        <item x="270"/>
        <item x="107"/>
        <item x="252"/>
        <item x="49"/>
        <item x="42"/>
        <item x="61"/>
        <item x="91"/>
        <item x="52"/>
        <item x="51"/>
        <item x="92"/>
        <item x="269"/>
        <item x="268"/>
        <item x="348"/>
        <item x="237"/>
        <item x="215"/>
        <item x="105"/>
        <item x="337"/>
        <item x="100"/>
        <item x="360"/>
        <item x="330"/>
        <item x="43"/>
        <item x="251"/>
        <item x="228"/>
        <item x="150"/>
        <item x="355"/>
        <item x="114"/>
        <item x="130"/>
        <item x="293"/>
        <item x="261"/>
        <item x="108"/>
        <item x="118"/>
        <item x="164"/>
        <item m="1" x="411"/>
        <item x="245"/>
        <item m="1" x="410"/>
        <item x="361"/>
        <item x="331"/>
        <item x="200"/>
        <item x="201"/>
        <item x="57"/>
        <item x="391"/>
        <item x="197"/>
        <item x="327"/>
        <item x="165"/>
        <item x="166"/>
        <item x="179"/>
        <item x="170"/>
        <item x="198"/>
        <item x="206"/>
        <item x="58"/>
        <item m="1" x="409"/>
        <item x="219"/>
        <item x="213"/>
        <item x="211"/>
        <item x="233"/>
        <item x="240"/>
        <item x="216"/>
        <item x="157"/>
        <item x="222"/>
        <item x="393"/>
        <item x="98"/>
        <item x="386"/>
        <item x="76"/>
        <item x="277"/>
        <item x="229"/>
        <item x="254"/>
        <item x="16"/>
        <item x="253"/>
        <item x="312"/>
        <item x="50"/>
        <item x="258"/>
        <item x="285"/>
        <item x="262"/>
        <item x="257"/>
        <item x="300"/>
        <item x="53"/>
        <item x="247"/>
        <item x="246"/>
        <item x="256"/>
        <item x="290"/>
        <item x="227"/>
        <item x="244"/>
        <item x="243"/>
        <item x="324"/>
        <item x="146"/>
        <item x="328"/>
        <item x="80"/>
        <item x="93"/>
        <item x="79"/>
        <item x="62"/>
        <item x="88"/>
        <item x="86"/>
        <item x="82"/>
        <item x="266"/>
        <item x="154"/>
        <item x="151"/>
        <item x="356"/>
        <item x="183"/>
        <item x="187"/>
        <item x="184"/>
        <item x="83"/>
        <item x="188"/>
        <item x="185"/>
        <item x="156"/>
        <item x="351"/>
        <item x="341"/>
        <item x="342"/>
        <item x="193"/>
        <item x="182"/>
        <item x="153"/>
        <item x="225"/>
        <item x="322"/>
        <item x="46"/>
        <item x="389"/>
        <item x="71"/>
        <item x="378"/>
        <item x="380"/>
        <item x="70"/>
        <item x="223"/>
        <item x="224"/>
        <item x="294"/>
        <item x="281"/>
        <item x="304"/>
        <item x="196"/>
        <item x="363"/>
        <item x="372"/>
        <item x="178"/>
        <item x="236"/>
        <item x="140"/>
        <item x="37"/>
        <item m="1" x="405"/>
        <item x="189"/>
        <item x="218"/>
        <item x="379"/>
        <item x="296"/>
        <item x="104"/>
        <item x="24"/>
        <item x="292"/>
        <item x="180"/>
        <item x="291"/>
        <item x="133"/>
        <item x="278"/>
        <item x="274"/>
        <item x="129"/>
        <item x="7"/>
        <item x="89"/>
        <item x="67"/>
        <item x="382"/>
        <item x="383"/>
        <item x="128"/>
        <item x="368"/>
        <item x="371"/>
        <item x="387"/>
        <item x="297"/>
        <item x="311"/>
        <item x="210"/>
        <item x="212"/>
        <item x="265"/>
        <item x="124"/>
        <item x="72"/>
        <item x="306"/>
        <item x="48"/>
        <item x="45"/>
        <item x="192"/>
        <item x="354"/>
        <item x="186"/>
        <item x="123"/>
        <item x="310"/>
        <item x="95"/>
        <item x="295"/>
        <item x="308"/>
        <item x="119"/>
        <item x="77"/>
        <item x="209"/>
        <item x="32"/>
        <item x="283"/>
        <item x="333"/>
        <item x="359"/>
        <item x="343"/>
        <item m="1" x="412"/>
        <item x="191"/>
        <item x="235"/>
        <item x="26"/>
        <item x="232"/>
        <item x="280"/>
        <item x="279"/>
        <item x="276"/>
        <item x="275"/>
        <item x="190"/>
        <item x="167"/>
        <item x="13"/>
        <item x="163"/>
        <item x="314"/>
        <item x="347"/>
        <item x="303"/>
        <item x="132"/>
        <item x="302"/>
        <item x="131"/>
        <item x="345"/>
        <item x="145"/>
        <item x="305"/>
        <item x="242"/>
        <item x="271"/>
        <item x="396"/>
        <item x="54"/>
        <item x="19"/>
        <item x="73"/>
        <item x="148"/>
        <item x="181"/>
        <item x="112"/>
        <item x="134"/>
        <item x="287"/>
        <item m="1" x="404"/>
        <item x="362"/>
        <item x="239"/>
        <item x="25"/>
        <item x="336"/>
        <item x="10"/>
        <item x="14"/>
        <item x="11"/>
        <item x="15"/>
        <item x="139"/>
        <item x="20"/>
        <item x="267"/>
        <item x="74"/>
        <item x="214"/>
        <item x="172"/>
        <item x="174"/>
        <item x="217"/>
        <item x="173"/>
        <item x="376"/>
        <item x="357"/>
        <item x="317"/>
        <item x="28"/>
        <item x="102"/>
        <item m="1" x="406"/>
        <item x="203"/>
        <item x="35"/>
        <item x="365"/>
        <item x="370"/>
        <item x="392"/>
        <item x="68"/>
        <item x="358"/>
        <item x="126"/>
        <item x="367"/>
        <item x="136"/>
        <item x="127"/>
        <item x="282"/>
        <item x="30"/>
        <item x="397"/>
        <item x="264"/>
        <item x="122"/>
        <item x="199"/>
        <item x="388"/>
        <item x="115"/>
        <item x="84"/>
        <item x="329"/>
        <item x="1"/>
        <item x="144"/>
        <item x="390"/>
        <item x="90"/>
        <item x="44"/>
        <item x="63"/>
        <item x="234"/>
        <item x="64"/>
        <item x="6"/>
        <item x="155"/>
        <item x="106"/>
        <item x="350"/>
        <item x="55"/>
        <item x="299"/>
        <item x="230"/>
        <item x="149"/>
        <item x="65"/>
        <item x="113"/>
        <item x="87"/>
        <item x="161"/>
        <item x="160"/>
        <item x="238"/>
        <item x="78"/>
        <item x="143"/>
        <item x="152"/>
        <item x="5"/>
        <item x="169"/>
        <item x="323"/>
        <item x="381"/>
        <item x="298"/>
        <item x="385"/>
        <item x="398"/>
        <item x="326"/>
        <item x="374"/>
        <item x="138"/>
        <item x="366"/>
        <item x="141"/>
        <item x="135"/>
        <item x="99"/>
        <item x="250"/>
        <item x="334"/>
        <item x="75"/>
        <item x="3"/>
        <item x="2"/>
        <item x="289"/>
        <item x="284"/>
        <item x="373"/>
        <item x="335"/>
        <item x="288"/>
        <item x="307"/>
        <item x="207"/>
        <item x="399"/>
        <item m="1" x="408"/>
        <item x="301"/>
        <item x="286"/>
        <item x="403"/>
        <item x="255"/>
        <item x="402"/>
        <item x="34"/>
        <item x="33"/>
        <item x="36"/>
        <item x="221"/>
        <item x="226"/>
        <item x="353"/>
        <item x="259"/>
        <item x="56"/>
        <item x="66"/>
        <item x="29"/>
        <item x="208"/>
        <item x="162"/>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dataField="1" subtotalTop="0" showAll="0"/>
    <pivotField showAll="0"/>
    <pivotField subtotalTop="0" showAll="0"/>
    <pivotField subtotalTop="0" showAll="0"/>
    <pivotField subtotalTop="0" showAll="0"/>
    <pivotField subtotalTop="0" showAll="0"/>
    <pivotField subtotalTop="0" showAll="0" defaultSubtotal="0"/>
    <pivotField subtotalTop="0" showAll="0"/>
    <pivotField showAll="0"/>
    <pivotField subtotalTop="0" showAll="0"/>
    <pivotField subtotalTop="0" showAll="0"/>
  </pivotFields>
  <rowFields count="2">
    <field x="1"/>
    <field x="5"/>
  </rowFields>
  <rowItems count="24">
    <i>
      <x v="5"/>
    </i>
    <i r="1">
      <x v="10"/>
    </i>
    <i r="1">
      <x v="15"/>
    </i>
    <i r="1">
      <x v="44"/>
    </i>
    <i r="1">
      <x v="84"/>
    </i>
    <i r="1">
      <x v="111"/>
    </i>
    <i r="1">
      <x v="112"/>
    </i>
    <i r="1">
      <x v="116"/>
    </i>
    <i r="1">
      <x v="143"/>
    </i>
    <i r="1">
      <x v="170"/>
    </i>
    <i r="1">
      <x v="180"/>
    </i>
    <i r="1">
      <x v="181"/>
    </i>
    <i r="1">
      <x v="214"/>
    </i>
    <i r="1">
      <x v="230"/>
    </i>
    <i r="1">
      <x v="235"/>
    </i>
    <i r="1">
      <x v="283"/>
    </i>
    <i r="1">
      <x v="307"/>
    </i>
    <i r="1">
      <x v="320"/>
    </i>
    <i r="1">
      <x v="327"/>
    </i>
    <i r="1">
      <x v="329"/>
    </i>
    <i r="1">
      <x v="331"/>
    </i>
    <i r="1">
      <x v="332"/>
    </i>
    <i r="1">
      <x v="412"/>
    </i>
    <i t="default">
      <x v="5"/>
    </i>
  </rowItems>
  <colFields count="2">
    <field x="3"/>
    <field x="-2"/>
  </colFields>
  <colItems count="4">
    <i>
      <x v="2"/>
      <x/>
    </i>
    <i r="1" i="1">
      <x v="1"/>
    </i>
    <i t="grand">
      <x/>
    </i>
    <i t="grand" i="1">
      <x/>
    </i>
  </colItems>
  <dataFields count="2">
    <dataField name="Soma de QUANTIDADE " fld="16" baseField="5" baseItem="330"/>
    <dataField name="Soma de TOTAL" fld="18" baseField="1" baseItem="0" numFmtId="4"/>
  </dataFields>
  <formats count="63">
    <format dxfId="125">
      <pivotArea type="all" dataOnly="0" outline="0" fieldPosition="0"/>
    </format>
    <format dxfId="124">
      <pivotArea outline="0" collapsedLevelsAreSubtotals="1" fieldPosition="0"/>
    </format>
    <format dxfId="123">
      <pivotArea type="origin" dataOnly="0" labelOnly="1" outline="0" fieldPosition="0"/>
    </format>
    <format dxfId="122">
      <pivotArea field="2" type="button" dataOnly="0" labelOnly="1" outline="0"/>
    </format>
    <format dxfId="121">
      <pivotArea type="topRight" dataOnly="0" labelOnly="1" outline="0" fieldPosition="0"/>
    </format>
    <format dxfId="120">
      <pivotArea field="1" type="button" dataOnly="0" labelOnly="1" outline="0" axis="axisRow" fieldPosition="0"/>
    </format>
    <format dxfId="119">
      <pivotArea dataOnly="0" labelOnly="1" fieldPosition="0">
        <references count="1">
          <reference field="1" count="0"/>
        </references>
      </pivotArea>
    </format>
    <format dxfId="118">
      <pivotArea dataOnly="0" labelOnly="1" fieldPosition="0">
        <references count="1">
          <reference field="1" count="0" defaultSubtotal="1"/>
        </references>
      </pivotArea>
    </format>
    <format dxfId="117">
      <pivotArea dataOnly="0" labelOnly="1" grandRow="1" outline="0" fieldPosition="0"/>
    </format>
    <format dxfId="116">
      <pivotArea dataOnly="0" labelOnly="1" fieldPosition="0">
        <references count="2">
          <reference field="1" count="1" selected="0">
            <x v="0"/>
          </reference>
          <reference field="3" count="0"/>
        </references>
      </pivotArea>
    </format>
    <format dxfId="115">
      <pivotArea dataOnly="0" labelOnly="1" fieldPosition="0">
        <references count="2">
          <reference field="1" count="1" selected="0">
            <x v="0"/>
          </reference>
          <reference field="3" count="0" defaultSubtotal="1"/>
        </references>
      </pivotArea>
    </format>
    <format dxfId="114">
      <pivotArea dataOnly="0" labelOnly="1" fieldPosition="0">
        <references count="2">
          <reference field="1" count="1" selected="0">
            <x v="1"/>
          </reference>
          <reference field="3" count="0"/>
        </references>
      </pivotArea>
    </format>
    <format dxfId="113">
      <pivotArea dataOnly="0" labelOnly="1" fieldPosition="0">
        <references count="2">
          <reference field="1" count="1" selected="0">
            <x v="1"/>
          </reference>
          <reference field="3" count="0" defaultSubtotal="1"/>
        </references>
      </pivotArea>
    </format>
    <format dxfId="112">
      <pivotArea dataOnly="0" labelOnly="1" fieldPosition="0">
        <references count="2">
          <reference field="1" count="1" selected="0">
            <x v="2"/>
          </reference>
          <reference field="3" count="0"/>
        </references>
      </pivotArea>
    </format>
    <format dxfId="111">
      <pivotArea dataOnly="0" labelOnly="1" fieldPosition="0">
        <references count="2">
          <reference field="1" count="1" selected="0">
            <x v="2"/>
          </reference>
          <reference field="3" count="0" defaultSubtotal="1"/>
        </references>
      </pivotArea>
    </format>
    <format dxfId="110">
      <pivotArea dataOnly="0" labelOnly="1" fieldPosition="0">
        <references count="2">
          <reference field="1" count="1" selected="0">
            <x v="3"/>
          </reference>
          <reference field="3" count="0"/>
        </references>
      </pivotArea>
    </format>
    <format dxfId="109">
      <pivotArea dataOnly="0" labelOnly="1" fieldPosition="0">
        <references count="2">
          <reference field="1" count="1" selected="0">
            <x v="3"/>
          </reference>
          <reference field="3" count="0" defaultSubtotal="1"/>
        </references>
      </pivotArea>
    </format>
    <format dxfId="108">
      <pivotArea dataOnly="0" labelOnly="1" fieldPosition="0">
        <references count="2">
          <reference field="1" count="1" selected="0">
            <x v="4"/>
          </reference>
          <reference field="3" count="0"/>
        </references>
      </pivotArea>
    </format>
    <format dxfId="107">
      <pivotArea dataOnly="0" labelOnly="1" fieldPosition="0">
        <references count="2">
          <reference field="1" count="1" selected="0">
            <x v="4"/>
          </reference>
          <reference field="3" count="0" defaultSubtotal="1"/>
        </references>
      </pivotArea>
    </format>
    <format dxfId="106">
      <pivotArea dataOnly="0" labelOnly="1" fieldPosition="0">
        <references count="2">
          <reference field="1" count="1" selected="0">
            <x v="5"/>
          </reference>
          <reference field="3" count="0"/>
        </references>
      </pivotArea>
    </format>
    <format dxfId="105">
      <pivotArea dataOnly="0" labelOnly="1" fieldPosition="0">
        <references count="2">
          <reference field="1" count="1" selected="0">
            <x v="5"/>
          </reference>
          <reference field="3" count="0" defaultSubtotal="1"/>
        </references>
      </pivotArea>
    </format>
    <format dxfId="104">
      <pivotArea dataOnly="0" labelOnly="1" fieldPosition="0">
        <references count="2">
          <reference field="1" count="1" selected="0">
            <x v="6"/>
          </reference>
          <reference field="3" count="0"/>
        </references>
      </pivotArea>
    </format>
    <format dxfId="103">
      <pivotArea dataOnly="0" labelOnly="1" fieldPosition="0">
        <references count="2">
          <reference field="1" count="1" selected="0">
            <x v="6"/>
          </reference>
          <reference field="3" count="0" defaultSubtotal="1"/>
        </references>
      </pivotArea>
    </format>
    <format dxfId="102">
      <pivotArea dataOnly="0" labelOnly="1" grandCol="1" outline="0" fieldPosition="0"/>
    </format>
    <format dxfId="101">
      <pivotArea field="2" type="button" dataOnly="0" labelOnly="1" outline="0"/>
    </format>
    <format dxfId="100">
      <pivotArea type="topRight" dataOnly="0" labelOnly="1" outline="0" fieldPosition="0"/>
    </format>
    <format dxfId="99">
      <pivotArea outline="0" fieldPosition="0">
        <references count="1">
          <reference field="4294967294" count="1">
            <x v="1"/>
          </reference>
        </references>
      </pivotArea>
    </format>
    <format dxfId="98">
      <pivotArea type="origin" dataOnly="0" labelOnly="1" outline="0" fieldPosition="0"/>
    </format>
    <format dxfId="97">
      <pivotArea field="1" type="button" dataOnly="0" labelOnly="1" outline="0" axis="axisRow" fieldPosition="0"/>
    </format>
    <format dxfId="96">
      <pivotArea dataOnly="0" labelOnly="1" fieldPosition="0">
        <references count="1">
          <reference field="1" count="0"/>
        </references>
      </pivotArea>
    </format>
    <format dxfId="95">
      <pivotArea dataOnly="0" labelOnly="1" fieldPosition="0">
        <references count="1">
          <reference field="1" count="0" defaultSubtotal="1"/>
        </references>
      </pivotArea>
    </format>
    <format dxfId="94">
      <pivotArea dataOnly="0" labelOnly="1" fieldPosition="0">
        <references count="2">
          <reference field="1" count="0" selected="0"/>
          <reference field="5" count="20">
            <x v="73"/>
            <x v="126"/>
            <x v="145"/>
            <x v="147"/>
            <x v="199"/>
            <x v="201"/>
            <x v="202"/>
            <x v="216"/>
            <x v="230"/>
            <x v="233"/>
            <x v="234"/>
            <x v="236"/>
            <x v="289"/>
            <x v="319"/>
            <x v="320"/>
            <x v="327"/>
            <x v="330"/>
            <x v="394"/>
            <x v="398"/>
            <x v="400"/>
          </reference>
        </references>
      </pivotArea>
    </format>
    <format dxfId="93">
      <pivotArea type="origin" dataOnly="0" labelOnly="1" outline="0" fieldPosition="0"/>
    </format>
    <format dxfId="92">
      <pivotArea field="1" type="button" dataOnly="0" labelOnly="1" outline="0" axis="axisRow" fieldPosition="0"/>
    </format>
    <format dxfId="91">
      <pivotArea dataOnly="0" labelOnly="1" fieldPosition="0">
        <references count="1">
          <reference field="1" count="0"/>
        </references>
      </pivotArea>
    </format>
    <format dxfId="90">
      <pivotArea dataOnly="0" labelOnly="1" fieldPosition="0">
        <references count="1">
          <reference field="1" count="0" defaultSubtotal="1"/>
        </references>
      </pivotArea>
    </format>
    <format dxfId="89">
      <pivotArea dataOnly="0" labelOnly="1" fieldPosition="0">
        <references count="2">
          <reference field="1" count="0" selected="0"/>
          <reference field="5" count="34">
            <x v="8"/>
            <x v="15"/>
            <x v="38"/>
            <x v="57"/>
            <x v="74"/>
            <x v="86"/>
            <x v="88"/>
            <x v="99"/>
            <x v="119"/>
            <x v="140"/>
            <x v="141"/>
            <x v="149"/>
            <x v="150"/>
            <x v="151"/>
            <x v="154"/>
            <x v="156"/>
            <x v="157"/>
            <x v="158"/>
            <x v="160"/>
            <x v="162"/>
            <x v="165"/>
            <x v="179"/>
            <x v="196"/>
            <x v="205"/>
            <x v="206"/>
            <x v="207"/>
            <x v="208"/>
            <x v="214"/>
            <x v="230"/>
            <x v="269"/>
            <x v="300"/>
            <x v="306"/>
            <x v="320"/>
            <x v="327"/>
          </reference>
        </references>
      </pivotArea>
    </format>
    <format dxfId="88">
      <pivotArea type="origin" dataOnly="0" labelOnly="1" outline="0" fieldPosition="0"/>
    </format>
    <format dxfId="87">
      <pivotArea field="1" type="button" dataOnly="0" labelOnly="1" outline="0" axis="axisRow" fieldPosition="0"/>
    </format>
    <format dxfId="86">
      <pivotArea dataOnly="0" labelOnly="1" fieldPosition="0">
        <references count="1">
          <reference field="1" count="0"/>
        </references>
      </pivotArea>
    </format>
    <format dxfId="85">
      <pivotArea dataOnly="0" labelOnly="1" fieldPosition="0">
        <references count="1">
          <reference field="1" count="0" defaultSubtotal="1"/>
        </references>
      </pivotArea>
    </format>
    <format dxfId="84">
      <pivotArea dataOnly="0" labelOnly="1" fieldPosition="0">
        <references count="2">
          <reference field="1" count="0" selected="0"/>
          <reference field="5" count="27">
            <x v="8"/>
            <x v="9"/>
            <x v="14"/>
            <x v="15"/>
            <x v="55"/>
            <x v="74"/>
            <x v="75"/>
            <x v="98"/>
            <x v="102"/>
            <x v="104"/>
            <x v="105"/>
            <x v="121"/>
            <x v="122"/>
            <x v="128"/>
            <x v="169"/>
            <x v="182"/>
            <x v="190"/>
            <x v="192"/>
            <x v="230"/>
            <x v="268"/>
            <x v="284"/>
            <x v="298"/>
            <x v="299"/>
            <x v="304"/>
            <x v="319"/>
            <x v="327"/>
            <x v="328"/>
          </reference>
        </references>
      </pivotArea>
    </format>
    <format dxfId="83">
      <pivotArea field="3" grandCol="1" outline="0" collapsedLevelsAreSubtotals="1" axis="axisCol" fieldPosition="0">
        <references count="1">
          <reference field="4294967294" count="1" selected="0">
            <x v="0"/>
          </reference>
        </references>
      </pivotArea>
    </format>
    <format dxfId="82">
      <pivotArea type="topRight" dataOnly="0" labelOnly="1" outline="0" fieldPosition="0"/>
    </format>
    <format dxfId="81">
      <pivotArea field="3" dataOnly="0" labelOnly="1" grandCol="1" outline="0" axis="axisCol" fieldPosition="0">
        <references count="1">
          <reference field="4294967294" count="1" selected="0">
            <x v="0"/>
          </reference>
        </references>
      </pivotArea>
    </format>
    <format dxfId="80">
      <pivotArea field="3" dataOnly="0" labelOnly="1" grandCol="1" outline="0" axis="axisCol" fieldPosition="0">
        <references count="1">
          <reference field="4294967294" count="1" selected="0">
            <x v="1"/>
          </reference>
        </references>
      </pivotArea>
    </format>
    <format dxfId="79">
      <pivotArea type="origin" dataOnly="0" labelOnly="1" outline="0" fieldPosition="0"/>
    </format>
    <format dxfId="78">
      <pivotArea field="1" type="button" dataOnly="0" labelOnly="1" outline="0" axis="axisRow" fieldPosition="0"/>
    </format>
    <format dxfId="77">
      <pivotArea dataOnly="0" labelOnly="1" fieldPosition="0">
        <references count="1">
          <reference field="1" count="0"/>
        </references>
      </pivotArea>
    </format>
    <format dxfId="76">
      <pivotArea dataOnly="0" labelOnly="1" fieldPosition="0">
        <references count="1">
          <reference field="1" count="0" defaultSubtotal="1"/>
        </references>
      </pivotArea>
    </format>
    <format dxfId="75">
      <pivotArea dataOnly="0" labelOnly="1" fieldPosition="0">
        <references count="2">
          <reference field="1" count="1" selected="0">
            <x v="1"/>
          </reference>
          <reference field="5" count="25">
            <x v="8"/>
            <x v="9"/>
            <x v="14"/>
            <x v="15"/>
            <x v="55"/>
            <x v="75"/>
            <x v="98"/>
            <x v="102"/>
            <x v="104"/>
            <x v="105"/>
            <x v="121"/>
            <x v="122"/>
            <x v="128"/>
            <x v="169"/>
            <x v="182"/>
            <x v="190"/>
            <x v="192"/>
            <x v="230"/>
            <x v="268"/>
            <x v="284"/>
            <x v="299"/>
            <x v="304"/>
            <x v="319"/>
            <x v="327"/>
            <x v="328"/>
          </reference>
        </references>
      </pivotArea>
    </format>
    <format dxfId="74">
      <pivotArea dataOnly="0" labelOnly="1" fieldPosition="0">
        <references count="2">
          <reference field="1" count="1" selected="0">
            <x v="3"/>
          </reference>
          <reference field="5" count="17">
            <x v="16"/>
            <x v="17"/>
            <x v="74"/>
            <x v="124"/>
            <x v="129"/>
            <x v="130"/>
            <x v="131"/>
            <x v="132"/>
            <x v="133"/>
            <x v="134"/>
            <x v="187"/>
            <x v="188"/>
            <x v="193"/>
            <x v="194"/>
            <x v="230"/>
            <x v="322"/>
            <x v="393"/>
          </reference>
        </references>
      </pivotArea>
    </format>
    <format dxfId="73">
      <pivotArea type="origin" dataOnly="0" labelOnly="1" outline="0" fieldPosition="0"/>
    </format>
    <format dxfId="72">
      <pivotArea field="1" type="button" dataOnly="0" labelOnly="1" outline="0" axis="axisRow" fieldPosition="0"/>
    </format>
    <format dxfId="71">
      <pivotArea dataOnly="0" labelOnly="1" fieldPosition="0">
        <references count="1">
          <reference field="1" count="0"/>
        </references>
      </pivotArea>
    </format>
    <format dxfId="70">
      <pivotArea dataOnly="0" labelOnly="1" fieldPosition="0">
        <references count="1">
          <reference field="1" count="0" defaultSubtotal="1"/>
        </references>
      </pivotArea>
    </format>
    <format dxfId="69">
      <pivotArea dataOnly="0" labelOnly="1" fieldPosition="0">
        <references count="2">
          <reference field="1" count="0" selected="0"/>
          <reference field="5" count="50">
            <x v="7"/>
            <x v="15"/>
            <x v="18"/>
            <x v="47"/>
            <x v="48"/>
            <x v="51"/>
            <x v="56"/>
            <x v="57"/>
            <x v="70"/>
            <x v="74"/>
            <x v="75"/>
            <x v="76"/>
            <x v="83"/>
            <x v="85"/>
            <x v="87"/>
            <x v="90"/>
            <x v="101"/>
            <x v="103"/>
            <x v="106"/>
            <x v="115"/>
            <x v="125"/>
            <x v="135"/>
            <x v="146"/>
            <x v="148"/>
            <x v="152"/>
            <x v="155"/>
            <x v="161"/>
            <x v="172"/>
            <x v="173"/>
            <x v="175"/>
            <x v="176"/>
            <x v="177"/>
            <x v="186"/>
            <x v="198"/>
            <x v="200"/>
            <x v="215"/>
            <x v="222"/>
            <x v="230"/>
            <x v="231"/>
            <x v="232"/>
            <x v="260"/>
            <x v="268"/>
            <x v="291"/>
            <x v="301"/>
            <x v="303"/>
            <x v="304"/>
            <x v="305"/>
            <x v="306"/>
            <x v="319"/>
            <x v="320"/>
          </reference>
        </references>
      </pivotArea>
    </format>
    <format dxfId="68">
      <pivotArea dataOnly="0" labelOnly="1" fieldPosition="0">
        <references count="2">
          <reference field="1" count="0" selected="0"/>
          <reference field="5" count="7">
            <x v="323"/>
            <x v="327"/>
            <x v="334"/>
            <x v="401"/>
            <x v="402"/>
            <x v="403"/>
            <x v="410"/>
          </reference>
        </references>
      </pivotArea>
    </format>
    <format dxfId="67">
      <pivotArea type="origin" dataOnly="0" labelOnly="1" outline="0" fieldPosition="0"/>
    </format>
    <format dxfId="66">
      <pivotArea field="1" type="button" dataOnly="0" labelOnly="1" outline="0" axis="axisRow" fieldPosition="0"/>
    </format>
    <format dxfId="65">
      <pivotArea dataOnly="0" labelOnly="1" fieldPosition="0">
        <references count="1">
          <reference field="1" count="0"/>
        </references>
      </pivotArea>
    </format>
    <format dxfId="64">
      <pivotArea dataOnly="0" labelOnly="1" fieldPosition="0">
        <references count="1">
          <reference field="1" count="0" defaultSubtotal="1"/>
        </references>
      </pivotArea>
    </format>
    <format dxfId="63">
      <pivotArea dataOnly="0" labelOnly="1" fieldPosition="0">
        <references count="2">
          <reference field="1" count="0" selected="0"/>
          <reference field="5" count="22">
            <x v="10"/>
            <x v="15"/>
            <x v="44"/>
            <x v="84"/>
            <x v="111"/>
            <x v="112"/>
            <x v="116"/>
            <x v="143"/>
            <x v="170"/>
            <x v="180"/>
            <x v="181"/>
            <x v="214"/>
            <x v="230"/>
            <x v="235"/>
            <x v="283"/>
            <x v="307"/>
            <x v="320"/>
            <x v="327"/>
            <x v="329"/>
            <x v="331"/>
            <x v="332"/>
            <x v="4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ela dinâmica1" cacheId="0" applyNumberFormats="0" applyBorderFormats="0" applyFontFormats="0" applyPatternFormats="0" applyAlignmentFormats="0" applyWidthHeightFormats="1" dataCaption="Valores" updatedVersion="6" minRefreshableVersion="3" useAutoFormatting="1" rowGrandTotals="0" itemPrintTitles="1" createdVersion="6" indent="0" outline="1" outlineData="1" multipleFieldFilters="0">
  <location ref="A4:E12" firstHeaderRow="1" firstDataRow="3" firstDataCol="1"/>
  <pivotFields count="29">
    <pivotField subtotalTop="0" showAll="0"/>
    <pivotField axis="axisRow" subtotalTop="0" showAll="0">
      <items count="8">
        <item h="1" x="4"/>
        <item h="1" x="5"/>
        <item h="1" x="6"/>
        <item h="1" x="2"/>
        <item h="1" x="0"/>
        <item h="1" x="1"/>
        <item x="3"/>
        <item t="default"/>
      </items>
    </pivotField>
    <pivotField subtotalTop="0" showAll="0">
      <items count="4">
        <item x="0"/>
        <item x="2"/>
        <item x="1"/>
        <item t="default"/>
      </items>
    </pivotField>
    <pivotField axis="axisCol" subtotalTop="0" multipleItemSelectionAllowed="1" showAll="0" defaultSubtotal="0">
      <items count="5">
        <item h="1" x="2"/>
        <item h="1" x="0"/>
        <item x="4"/>
        <item h="1" x="1"/>
        <item h="1" x="3"/>
      </items>
    </pivotField>
    <pivotField subtotalTop="0" showAll="0"/>
    <pivotField axis="axisRow" subtotalTop="0" showAll="0" defaultSubtotal="0">
      <items count="413">
        <item x="309"/>
        <item x="369"/>
        <item x="194"/>
        <item x="332"/>
        <item x="59"/>
        <item x="320"/>
        <item x="41"/>
        <item x="69"/>
        <item x="231"/>
        <item x="316"/>
        <item x="137"/>
        <item x="21"/>
        <item x="401"/>
        <item x="17"/>
        <item x="318"/>
        <item x="8"/>
        <item x="204"/>
        <item x="205"/>
        <item x="38"/>
        <item x="338"/>
        <item x="315"/>
        <item x="147"/>
        <item x="377"/>
        <item x="263"/>
        <item x="175"/>
        <item x="121"/>
        <item x="0"/>
        <item x="111"/>
        <item x="12"/>
        <item x="241"/>
        <item x="248"/>
        <item x="195"/>
        <item x="158"/>
        <item x="321"/>
        <item x="313"/>
        <item x="394"/>
        <item x="395"/>
        <item x="142"/>
        <item x="273"/>
        <item x="272"/>
        <item x="346"/>
        <item x="344"/>
        <item x="101"/>
        <item x="18"/>
        <item x="120"/>
        <item x="260"/>
        <item x="400"/>
        <item x="39"/>
        <item x="40"/>
        <item x="249"/>
        <item x="171"/>
        <item x="31"/>
        <item x="349"/>
        <item x="159"/>
        <item x="176"/>
        <item x="325"/>
        <item x="23"/>
        <item x="103"/>
        <item x="339"/>
        <item x="177"/>
        <item x="384"/>
        <item x="85"/>
        <item m="1" x="407"/>
        <item x="168"/>
        <item x="364"/>
        <item x="319"/>
        <item x="202"/>
        <item x="109"/>
        <item x="60"/>
        <item x="110"/>
        <item x="22"/>
        <item x="94"/>
        <item x="340"/>
        <item x="375"/>
        <item x="9"/>
        <item x="27"/>
        <item x="81"/>
        <item x="96"/>
        <item x="47"/>
        <item x="352"/>
        <item x="220"/>
        <item x="116"/>
        <item x="117"/>
        <item x="97"/>
        <item x="125"/>
        <item x="4"/>
        <item x="270"/>
        <item x="107"/>
        <item x="252"/>
        <item x="49"/>
        <item x="42"/>
        <item x="61"/>
        <item x="91"/>
        <item x="52"/>
        <item x="51"/>
        <item x="92"/>
        <item x="269"/>
        <item x="268"/>
        <item x="348"/>
        <item x="237"/>
        <item x="215"/>
        <item x="105"/>
        <item x="337"/>
        <item x="100"/>
        <item x="360"/>
        <item x="330"/>
        <item x="43"/>
        <item x="251"/>
        <item x="228"/>
        <item x="150"/>
        <item x="355"/>
        <item x="114"/>
        <item x="130"/>
        <item x="293"/>
        <item x="261"/>
        <item x="108"/>
        <item x="118"/>
        <item x="164"/>
        <item m="1" x="411"/>
        <item x="245"/>
        <item m="1" x="410"/>
        <item x="361"/>
        <item x="331"/>
        <item x="200"/>
        <item x="201"/>
        <item x="57"/>
        <item x="391"/>
        <item x="197"/>
        <item x="327"/>
        <item x="165"/>
        <item x="166"/>
        <item x="179"/>
        <item x="170"/>
        <item x="198"/>
        <item x="206"/>
        <item x="58"/>
        <item m="1" x="409"/>
        <item x="219"/>
        <item x="213"/>
        <item x="211"/>
        <item x="233"/>
        <item x="240"/>
        <item x="216"/>
        <item x="157"/>
        <item x="222"/>
        <item x="393"/>
        <item x="98"/>
        <item x="386"/>
        <item x="76"/>
        <item x="277"/>
        <item x="229"/>
        <item x="254"/>
        <item x="16"/>
        <item x="253"/>
        <item x="312"/>
        <item x="50"/>
        <item x="258"/>
        <item x="285"/>
        <item x="262"/>
        <item x="257"/>
        <item x="300"/>
        <item x="53"/>
        <item x="247"/>
        <item x="246"/>
        <item x="256"/>
        <item x="290"/>
        <item x="227"/>
        <item x="244"/>
        <item x="243"/>
        <item x="324"/>
        <item x="146"/>
        <item x="328"/>
        <item x="80"/>
        <item x="93"/>
        <item x="79"/>
        <item x="62"/>
        <item x="88"/>
        <item x="86"/>
        <item x="82"/>
        <item x="266"/>
        <item x="154"/>
        <item x="151"/>
        <item x="356"/>
        <item x="183"/>
        <item x="187"/>
        <item x="184"/>
        <item x="83"/>
        <item x="188"/>
        <item x="185"/>
        <item x="156"/>
        <item x="351"/>
        <item x="341"/>
        <item x="342"/>
        <item x="193"/>
        <item x="182"/>
        <item x="153"/>
        <item x="225"/>
        <item x="322"/>
        <item x="46"/>
        <item x="389"/>
        <item x="71"/>
        <item x="378"/>
        <item x="380"/>
        <item x="70"/>
        <item x="223"/>
        <item x="224"/>
        <item x="294"/>
        <item x="281"/>
        <item x="304"/>
        <item x="196"/>
        <item x="363"/>
        <item x="372"/>
        <item x="178"/>
        <item x="236"/>
        <item x="140"/>
        <item x="37"/>
        <item m="1" x="405"/>
        <item x="189"/>
        <item x="218"/>
        <item x="379"/>
        <item x="296"/>
        <item x="104"/>
        <item x="24"/>
        <item x="292"/>
        <item x="180"/>
        <item x="291"/>
        <item x="133"/>
        <item x="278"/>
        <item x="274"/>
        <item x="129"/>
        <item x="7"/>
        <item x="89"/>
        <item x="67"/>
        <item x="382"/>
        <item x="383"/>
        <item x="128"/>
        <item x="368"/>
        <item x="371"/>
        <item x="387"/>
        <item x="297"/>
        <item x="311"/>
        <item x="210"/>
        <item x="212"/>
        <item x="265"/>
        <item x="124"/>
        <item x="72"/>
        <item x="306"/>
        <item x="48"/>
        <item x="45"/>
        <item x="192"/>
        <item x="354"/>
        <item x="186"/>
        <item x="123"/>
        <item x="310"/>
        <item x="95"/>
        <item x="295"/>
        <item x="308"/>
        <item x="119"/>
        <item x="77"/>
        <item x="209"/>
        <item x="32"/>
        <item x="283"/>
        <item x="333"/>
        <item x="359"/>
        <item x="343"/>
        <item m="1" x="412"/>
        <item x="191"/>
        <item x="235"/>
        <item x="26"/>
        <item x="232"/>
        <item x="280"/>
        <item x="279"/>
        <item x="276"/>
        <item x="275"/>
        <item x="190"/>
        <item x="167"/>
        <item x="13"/>
        <item x="163"/>
        <item x="314"/>
        <item x="347"/>
        <item x="303"/>
        <item x="132"/>
        <item x="302"/>
        <item x="131"/>
        <item x="345"/>
        <item x="145"/>
        <item x="305"/>
        <item x="242"/>
        <item x="271"/>
        <item x="396"/>
        <item x="54"/>
        <item x="19"/>
        <item x="73"/>
        <item x="148"/>
        <item x="181"/>
        <item x="112"/>
        <item x="134"/>
        <item x="287"/>
        <item m="1" x="404"/>
        <item x="362"/>
        <item x="239"/>
        <item x="25"/>
        <item x="336"/>
        <item x="10"/>
        <item x="14"/>
        <item x="11"/>
        <item x="15"/>
        <item x="139"/>
        <item x="20"/>
        <item x="267"/>
        <item x="74"/>
        <item x="214"/>
        <item x="172"/>
        <item x="174"/>
        <item x="217"/>
        <item x="173"/>
        <item x="376"/>
        <item x="357"/>
        <item x="317"/>
        <item x="28"/>
        <item x="102"/>
        <item m="1" x="406"/>
        <item x="203"/>
        <item x="35"/>
        <item x="365"/>
        <item x="370"/>
        <item x="392"/>
        <item x="68"/>
        <item x="358"/>
        <item x="126"/>
        <item x="367"/>
        <item x="136"/>
        <item x="127"/>
        <item x="282"/>
        <item x="30"/>
        <item x="397"/>
        <item x="264"/>
        <item x="122"/>
        <item x="199"/>
        <item x="388"/>
        <item x="115"/>
        <item x="84"/>
        <item x="329"/>
        <item x="1"/>
        <item x="144"/>
        <item x="390"/>
        <item x="90"/>
        <item x="44"/>
        <item x="63"/>
        <item x="234"/>
        <item x="64"/>
        <item x="6"/>
        <item x="155"/>
        <item x="106"/>
        <item x="350"/>
        <item x="55"/>
        <item x="299"/>
        <item x="230"/>
        <item x="149"/>
        <item x="65"/>
        <item x="113"/>
        <item x="87"/>
        <item x="161"/>
        <item x="160"/>
        <item x="238"/>
        <item x="78"/>
        <item x="143"/>
        <item x="152"/>
        <item x="5"/>
        <item x="169"/>
        <item x="323"/>
        <item x="381"/>
        <item x="298"/>
        <item x="385"/>
        <item x="398"/>
        <item x="326"/>
        <item x="374"/>
        <item x="138"/>
        <item x="366"/>
        <item x="141"/>
        <item x="135"/>
        <item x="99"/>
        <item x="250"/>
        <item x="334"/>
        <item x="75"/>
        <item x="3"/>
        <item x="2"/>
        <item x="289"/>
        <item x="284"/>
        <item x="373"/>
        <item x="335"/>
        <item x="288"/>
        <item x="307"/>
        <item x="207"/>
        <item x="399"/>
        <item m="1" x="408"/>
        <item x="301"/>
        <item x="286"/>
        <item x="403"/>
        <item x="255"/>
        <item x="402"/>
        <item x="34"/>
        <item x="33"/>
        <item x="36"/>
        <item x="221"/>
        <item x="226"/>
        <item x="353"/>
        <item x="259"/>
        <item x="56"/>
        <item x="66"/>
        <item x="29"/>
        <item x="208"/>
        <item x="162"/>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dataField="1" subtotalTop="0" showAll="0"/>
    <pivotField showAll="0"/>
    <pivotField subtotalTop="0" showAll="0"/>
    <pivotField subtotalTop="0" showAll="0"/>
    <pivotField subtotalTop="0" showAll="0"/>
    <pivotField subtotalTop="0" showAll="0"/>
    <pivotField subtotalTop="0" showAll="0" defaultSubtotal="0"/>
    <pivotField subtotalTop="0" showAll="0"/>
    <pivotField showAll="0"/>
    <pivotField subtotalTop="0" showAll="0"/>
    <pivotField subtotalTop="0" showAll="0"/>
  </pivotFields>
  <rowFields count="2">
    <field x="1"/>
    <field x="5"/>
  </rowFields>
  <rowItems count="6">
    <i>
      <x v="6"/>
    </i>
    <i r="1">
      <x v="137"/>
    </i>
    <i r="1">
      <x v="138"/>
    </i>
    <i r="1">
      <x v="139"/>
    </i>
    <i r="1">
      <x v="142"/>
    </i>
    <i t="default">
      <x v="6"/>
    </i>
  </rowItems>
  <colFields count="2">
    <field x="3"/>
    <field x="-2"/>
  </colFields>
  <colItems count="4">
    <i>
      <x v="2"/>
      <x/>
    </i>
    <i r="1" i="1">
      <x v="1"/>
    </i>
    <i t="grand">
      <x/>
    </i>
    <i t="grand" i="1">
      <x/>
    </i>
  </colItems>
  <dataFields count="2">
    <dataField name="Soma de QUANTIDADE " fld="16" baseField="5" baseItem="330"/>
    <dataField name="Soma de TOTAL" fld="18" baseField="1" baseItem="0" numFmtId="4"/>
  </dataFields>
  <formats count="63">
    <format dxfId="62">
      <pivotArea type="all" dataOnly="0" outline="0" fieldPosition="0"/>
    </format>
    <format dxfId="61">
      <pivotArea outline="0" collapsedLevelsAreSubtotals="1" fieldPosition="0"/>
    </format>
    <format dxfId="60">
      <pivotArea type="origin" dataOnly="0" labelOnly="1" outline="0" fieldPosition="0"/>
    </format>
    <format dxfId="59">
      <pivotArea field="2" type="button" dataOnly="0" labelOnly="1" outline="0"/>
    </format>
    <format dxfId="58">
      <pivotArea type="topRight" dataOnly="0" labelOnly="1" outline="0" fieldPosition="0"/>
    </format>
    <format dxfId="57">
      <pivotArea field="1" type="button" dataOnly="0" labelOnly="1" outline="0" axis="axisRow" fieldPosition="0"/>
    </format>
    <format dxfId="56">
      <pivotArea dataOnly="0" labelOnly="1" fieldPosition="0">
        <references count="1">
          <reference field="1" count="0"/>
        </references>
      </pivotArea>
    </format>
    <format dxfId="55">
      <pivotArea dataOnly="0" labelOnly="1" fieldPosition="0">
        <references count="1">
          <reference field="1" count="0" defaultSubtotal="1"/>
        </references>
      </pivotArea>
    </format>
    <format dxfId="54">
      <pivotArea dataOnly="0" labelOnly="1" grandRow="1" outline="0" fieldPosition="0"/>
    </format>
    <format dxfId="53">
      <pivotArea dataOnly="0" labelOnly="1" fieldPosition="0">
        <references count="2">
          <reference field="1" count="1" selected="0">
            <x v="0"/>
          </reference>
          <reference field="3" count="0"/>
        </references>
      </pivotArea>
    </format>
    <format dxfId="52">
      <pivotArea dataOnly="0" labelOnly="1" fieldPosition="0">
        <references count="2">
          <reference field="1" count="1" selected="0">
            <x v="0"/>
          </reference>
          <reference field="3" count="0" defaultSubtotal="1"/>
        </references>
      </pivotArea>
    </format>
    <format dxfId="51">
      <pivotArea dataOnly="0" labelOnly="1" fieldPosition="0">
        <references count="2">
          <reference field="1" count="1" selected="0">
            <x v="1"/>
          </reference>
          <reference field="3" count="0"/>
        </references>
      </pivotArea>
    </format>
    <format dxfId="50">
      <pivotArea dataOnly="0" labelOnly="1" fieldPosition="0">
        <references count="2">
          <reference field="1" count="1" selected="0">
            <x v="1"/>
          </reference>
          <reference field="3" count="0" defaultSubtotal="1"/>
        </references>
      </pivotArea>
    </format>
    <format dxfId="49">
      <pivotArea dataOnly="0" labelOnly="1" fieldPosition="0">
        <references count="2">
          <reference field="1" count="1" selected="0">
            <x v="2"/>
          </reference>
          <reference field="3" count="0"/>
        </references>
      </pivotArea>
    </format>
    <format dxfId="48">
      <pivotArea dataOnly="0" labelOnly="1" fieldPosition="0">
        <references count="2">
          <reference field="1" count="1" selected="0">
            <x v="2"/>
          </reference>
          <reference field="3" count="0" defaultSubtotal="1"/>
        </references>
      </pivotArea>
    </format>
    <format dxfId="47">
      <pivotArea dataOnly="0" labelOnly="1" fieldPosition="0">
        <references count="2">
          <reference field="1" count="1" selected="0">
            <x v="3"/>
          </reference>
          <reference field="3" count="0"/>
        </references>
      </pivotArea>
    </format>
    <format dxfId="46">
      <pivotArea dataOnly="0" labelOnly="1" fieldPosition="0">
        <references count="2">
          <reference field="1" count="1" selected="0">
            <x v="3"/>
          </reference>
          <reference field="3" count="0" defaultSubtotal="1"/>
        </references>
      </pivotArea>
    </format>
    <format dxfId="45">
      <pivotArea dataOnly="0" labelOnly="1" fieldPosition="0">
        <references count="2">
          <reference field="1" count="1" selected="0">
            <x v="4"/>
          </reference>
          <reference field="3" count="0"/>
        </references>
      </pivotArea>
    </format>
    <format dxfId="44">
      <pivotArea dataOnly="0" labelOnly="1" fieldPosition="0">
        <references count="2">
          <reference field="1" count="1" selected="0">
            <x v="4"/>
          </reference>
          <reference field="3" count="0" defaultSubtotal="1"/>
        </references>
      </pivotArea>
    </format>
    <format dxfId="43">
      <pivotArea dataOnly="0" labelOnly="1" fieldPosition="0">
        <references count="2">
          <reference field="1" count="1" selected="0">
            <x v="5"/>
          </reference>
          <reference field="3" count="0"/>
        </references>
      </pivotArea>
    </format>
    <format dxfId="42">
      <pivotArea dataOnly="0" labelOnly="1" fieldPosition="0">
        <references count="2">
          <reference field="1" count="1" selected="0">
            <x v="5"/>
          </reference>
          <reference field="3" count="0" defaultSubtotal="1"/>
        </references>
      </pivotArea>
    </format>
    <format dxfId="41">
      <pivotArea dataOnly="0" labelOnly="1" fieldPosition="0">
        <references count="2">
          <reference field="1" count="1" selected="0">
            <x v="6"/>
          </reference>
          <reference field="3" count="0"/>
        </references>
      </pivotArea>
    </format>
    <format dxfId="40">
      <pivotArea dataOnly="0" labelOnly="1" fieldPosition="0">
        <references count="2">
          <reference field="1" count="1" selected="0">
            <x v="6"/>
          </reference>
          <reference field="3" count="0" defaultSubtotal="1"/>
        </references>
      </pivotArea>
    </format>
    <format dxfId="39">
      <pivotArea dataOnly="0" labelOnly="1" grandCol="1" outline="0" fieldPosition="0"/>
    </format>
    <format dxfId="38">
      <pivotArea field="2" type="button" dataOnly="0" labelOnly="1" outline="0"/>
    </format>
    <format dxfId="37">
      <pivotArea type="topRight" dataOnly="0" labelOnly="1" outline="0" fieldPosition="0"/>
    </format>
    <format dxfId="36">
      <pivotArea outline="0" fieldPosition="0">
        <references count="1">
          <reference field="4294967294" count="1">
            <x v="1"/>
          </reference>
        </references>
      </pivotArea>
    </format>
    <format dxfId="35">
      <pivotArea type="origin" dataOnly="0" labelOnly="1" outline="0" fieldPosition="0"/>
    </format>
    <format dxfId="34">
      <pivotArea field="1" type="button" dataOnly="0" labelOnly="1" outline="0" axis="axisRow" fieldPosition="0"/>
    </format>
    <format dxfId="33">
      <pivotArea dataOnly="0" labelOnly="1" fieldPosition="0">
        <references count="1">
          <reference field="1" count="0"/>
        </references>
      </pivotArea>
    </format>
    <format dxfId="32">
      <pivotArea dataOnly="0" labelOnly="1" fieldPosition="0">
        <references count="1">
          <reference field="1" count="0" defaultSubtotal="1"/>
        </references>
      </pivotArea>
    </format>
    <format dxfId="31">
      <pivotArea dataOnly="0" labelOnly="1" fieldPosition="0">
        <references count="2">
          <reference field="1" count="0" selected="0"/>
          <reference field="5" count="20">
            <x v="73"/>
            <x v="126"/>
            <x v="145"/>
            <x v="147"/>
            <x v="199"/>
            <x v="201"/>
            <x v="202"/>
            <x v="216"/>
            <x v="230"/>
            <x v="233"/>
            <x v="234"/>
            <x v="236"/>
            <x v="289"/>
            <x v="319"/>
            <x v="320"/>
            <x v="327"/>
            <x v="330"/>
            <x v="394"/>
            <x v="398"/>
            <x v="400"/>
          </reference>
        </references>
      </pivotArea>
    </format>
    <format dxfId="30">
      <pivotArea type="origin" dataOnly="0" labelOnly="1" outline="0" fieldPosition="0"/>
    </format>
    <format dxfId="29">
      <pivotArea field="1" type="button" dataOnly="0" labelOnly="1" outline="0" axis="axisRow" fieldPosition="0"/>
    </format>
    <format dxfId="28">
      <pivotArea dataOnly="0" labelOnly="1" fieldPosition="0">
        <references count="1">
          <reference field="1" count="0"/>
        </references>
      </pivotArea>
    </format>
    <format dxfId="27">
      <pivotArea dataOnly="0" labelOnly="1" fieldPosition="0">
        <references count="1">
          <reference field="1" count="0" defaultSubtotal="1"/>
        </references>
      </pivotArea>
    </format>
    <format dxfId="26">
      <pivotArea dataOnly="0" labelOnly="1" fieldPosition="0">
        <references count="2">
          <reference field="1" count="0" selected="0"/>
          <reference field="5" count="34">
            <x v="8"/>
            <x v="15"/>
            <x v="38"/>
            <x v="57"/>
            <x v="74"/>
            <x v="86"/>
            <x v="88"/>
            <x v="99"/>
            <x v="119"/>
            <x v="140"/>
            <x v="141"/>
            <x v="149"/>
            <x v="150"/>
            <x v="151"/>
            <x v="154"/>
            <x v="156"/>
            <x v="157"/>
            <x v="158"/>
            <x v="160"/>
            <x v="162"/>
            <x v="165"/>
            <x v="179"/>
            <x v="196"/>
            <x v="205"/>
            <x v="206"/>
            <x v="207"/>
            <x v="208"/>
            <x v="214"/>
            <x v="230"/>
            <x v="269"/>
            <x v="300"/>
            <x v="306"/>
            <x v="320"/>
            <x v="327"/>
          </reference>
        </references>
      </pivotArea>
    </format>
    <format dxfId="25">
      <pivotArea type="origin" dataOnly="0" labelOnly="1" outline="0" fieldPosition="0"/>
    </format>
    <format dxfId="24">
      <pivotArea field="1" type="button" dataOnly="0" labelOnly="1" outline="0" axis="axisRow" fieldPosition="0"/>
    </format>
    <format dxfId="23">
      <pivotArea dataOnly="0" labelOnly="1" fieldPosition="0">
        <references count="1">
          <reference field="1" count="0"/>
        </references>
      </pivotArea>
    </format>
    <format dxfId="22">
      <pivotArea dataOnly="0" labelOnly="1" fieldPosition="0">
        <references count="1">
          <reference field="1" count="0" defaultSubtotal="1"/>
        </references>
      </pivotArea>
    </format>
    <format dxfId="21">
      <pivotArea dataOnly="0" labelOnly="1" fieldPosition="0">
        <references count="2">
          <reference field="1" count="0" selected="0"/>
          <reference field="5" count="27">
            <x v="8"/>
            <x v="9"/>
            <x v="14"/>
            <x v="15"/>
            <x v="55"/>
            <x v="74"/>
            <x v="75"/>
            <x v="98"/>
            <x v="102"/>
            <x v="104"/>
            <x v="105"/>
            <x v="121"/>
            <x v="122"/>
            <x v="128"/>
            <x v="169"/>
            <x v="182"/>
            <x v="190"/>
            <x v="192"/>
            <x v="230"/>
            <x v="268"/>
            <x v="284"/>
            <x v="298"/>
            <x v="299"/>
            <x v="304"/>
            <x v="319"/>
            <x v="327"/>
            <x v="328"/>
          </reference>
        </references>
      </pivotArea>
    </format>
    <format dxfId="20">
      <pivotArea field="3" grandCol="1" outline="0" collapsedLevelsAreSubtotals="1" axis="axisCol" fieldPosition="0">
        <references count="1">
          <reference field="4294967294" count="1" selected="0">
            <x v="0"/>
          </reference>
        </references>
      </pivotArea>
    </format>
    <format dxfId="19">
      <pivotArea type="topRight" dataOnly="0" labelOnly="1" outline="0" fieldPosition="0"/>
    </format>
    <format dxfId="18">
      <pivotArea field="3" dataOnly="0" labelOnly="1" grandCol="1" outline="0" axis="axisCol" fieldPosition="0">
        <references count="1">
          <reference field="4294967294" count="1" selected="0">
            <x v="0"/>
          </reference>
        </references>
      </pivotArea>
    </format>
    <format dxfId="17">
      <pivotArea field="3" dataOnly="0" labelOnly="1" grandCol="1" outline="0" axis="axisCol" fieldPosition="0">
        <references count="1">
          <reference field="4294967294" count="1" selected="0">
            <x v="1"/>
          </reference>
        </references>
      </pivotArea>
    </format>
    <format dxfId="16">
      <pivotArea type="origin" dataOnly="0" labelOnly="1" outline="0" fieldPosition="0"/>
    </format>
    <format dxfId="15">
      <pivotArea field="1" type="button" dataOnly="0" labelOnly="1" outline="0" axis="axisRow" fieldPosition="0"/>
    </format>
    <format dxfId="14">
      <pivotArea dataOnly="0" labelOnly="1" fieldPosition="0">
        <references count="1">
          <reference field="1" count="0"/>
        </references>
      </pivotArea>
    </format>
    <format dxfId="13">
      <pivotArea dataOnly="0" labelOnly="1" fieldPosition="0">
        <references count="1">
          <reference field="1" count="0" defaultSubtotal="1"/>
        </references>
      </pivotArea>
    </format>
    <format dxfId="12">
      <pivotArea dataOnly="0" labelOnly="1" fieldPosition="0">
        <references count="2">
          <reference field="1" count="1" selected="0">
            <x v="1"/>
          </reference>
          <reference field="5" count="25">
            <x v="8"/>
            <x v="9"/>
            <x v="14"/>
            <x v="15"/>
            <x v="55"/>
            <x v="75"/>
            <x v="98"/>
            <x v="102"/>
            <x v="104"/>
            <x v="105"/>
            <x v="121"/>
            <x v="122"/>
            <x v="128"/>
            <x v="169"/>
            <x v="182"/>
            <x v="190"/>
            <x v="192"/>
            <x v="230"/>
            <x v="268"/>
            <x v="284"/>
            <x v="299"/>
            <x v="304"/>
            <x v="319"/>
            <x v="327"/>
            <x v="328"/>
          </reference>
        </references>
      </pivotArea>
    </format>
    <format dxfId="11">
      <pivotArea dataOnly="0" labelOnly="1" fieldPosition="0">
        <references count="2">
          <reference field="1" count="1" selected="0">
            <x v="3"/>
          </reference>
          <reference field="5" count="17">
            <x v="16"/>
            <x v="17"/>
            <x v="74"/>
            <x v="124"/>
            <x v="129"/>
            <x v="130"/>
            <x v="131"/>
            <x v="132"/>
            <x v="133"/>
            <x v="134"/>
            <x v="187"/>
            <x v="188"/>
            <x v="193"/>
            <x v="194"/>
            <x v="230"/>
            <x v="322"/>
            <x v="393"/>
          </reference>
        </references>
      </pivotArea>
    </format>
    <format dxfId="10">
      <pivotArea type="origin" dataOnly="0" labelOnly="1" outline="0" fieldPosition="0"/>
    </format>
    <format dxfId="9">
      <pivotArea field="1" type="button" dataOnly="0" labelOnly="1" outline="0" axis="axisRow" fieldPosition="0"/>
    </format>
    <format dxfId="8">
      <pivotArea dataOnly="0" labelOnly="1" fieldPosition="0">
        <references count="1">
          <reference field="1" count="0"/>
        </references>
      </pivotArea>
    </format>
    <format dxfId="7">
      <pivotArea dataOnly="0" labelOnly="1" fieldPosition="0">
        <references count="1">
          <reference field="1" count="0" defaultSubtotal="1"/>
        </references>
      </pivotArea>
    </format>
    <format dxfId="6">
      <pivotArea dataOnly="0" labelOnly="1" fieldPosition="0">
        <references count="2">
          <reference field="1" count="0" selected="0"/>
          <reference field="5" count="50">
            <x v="7"/>
            <x v="15"/>
            <x v="18"/>
            <x v="47"/>
            <x v="48"/>
            <x v="51"/>
            <x v="56"/>
            <x v="57"/>
            <x v="70"/>
            <x v="74"/>
            <x v="75"/>
            <x v="76"/>
            <x v="83"/>
            <x v="85"/>
            <x v="87"/>
            <x v="90"/>
            <x v="101"/>
            <x v="103"/>
            <x v="106"/>
            <x v="115"/>
            <x v="125"/>
            <x v="135"/>
            <x v="146"/>
            <x v="148"/>
            <x v="152"/>
            <x v="155"/>
            <x v="161"/>
            <x v="172"/>
            <x v="173"/>
            <x v="175"/>
            <x v="176"/>
            <x v="177"/>
            <x v="186"/>
            <x v="198"/>
            <x v="200"/>
            <x v="215"/>
            <x v="222"/>
            <x v="230"/>
            <x v="231"/>
            <x v="232"/>
            <x v="260"/>
            <x v="268"/>
            <x v="291"/>
            <x v="301"/>
            <x v="303"/>
            <x v="304"/>
            <x v="305"/>
            <x v="306"/>
            <x v="319"/>
            <x v="320"/>
          </reference>
        </references>
      </pivotArea>
    </format>
    <format dxfId="5">
      <pivotArea dataOnly="0" labelOnly="1" fieldPosition="0">
        <references count="2">
          <reference field="1" count="0" selected="0"/>
          <reference field="5" count="7">
            <x v="323"/>
            <x v="327"/>
            <x v="334"/>
            <x v="401"/>
            <x v="402"/>
            <x v="403"/>
            <x v="410"/>
          </reference>
        </references>
      </pivotArea>
    </format>
    <format dxfId="4">
      <pivotArea type="origin" dataOnly="0" labelOnly="1" outline="0" fieldPosition="0"/>
    </format>
    <format dxfId="3">
      <pivotArea field="1" type="button" dataOnly="0" labelOnly="1" outline="0" axis="axisRow" fieldPosition="0"/>
    </format>
    <format dxfId="2">
      <pivotArea dataOnly="0" labelOnly="1" fieldPosition="0">
        <references count="1">
          <reference field="1" count="0"/>
        </references>
      </pivotArea>
    </format>
    <format dxfId="1">
      <pivotArea dataOnly="0" labelOnly="1" fieldPosition="0">
        <references count="1">
          <reference field="1" count="0" defaultSubtotal="1"/>
        </references>
      </pivotArea>
    </format>
    <format dxfId="0">
      <pivotArea dataOnly="0" labelOnly="1" fieldPosition="0">
        <references count="2">
          <reference field="1" count="0" selected="0"/>
          <reference field="5" count="22">
            <x v="10"/>
            <x v="15"/>
            <x v="44"/>
            <x v="84"/>
            <x v="111"/>
            <x v="112"/>
            <x v="116"/>
            <x v="143"/>
            <x v="170"/>
            <x v="180"/>
            <x v="181"/>
            <x v="214"/>
            <x v="230"/>
            <x v="235"/>
            <x v="283"/>
            <x v="307"/>
            <x v="320"/>
            <x v="327"/>
            <x v="329"/>
            <x v="331"/>
            <x v="332"/>
            <x v="4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W577"/>
  <sheetViews>
    <sheetView tabSelected="1" topLeftCell="B1" zoomScale="90" zoomScaleNormal="90" workbookViewId="0">
      <pane xSplit="6" ySplit="2" topLeftCell="R3" activePane="bottomRight" state="frozen"/>
      <selection activeCell="B1" sqref="B1"/>
      <selection pane="topRight" activeCell="H1" sqref="H1"/>
      <selection pane="bottomLeft" activeCell="B3" sqref="B3"/>
      <selection pane="bottomRight" activeCell="R238" sqref="R238"/>
    </sheetView>
  </sheetViews>
  <sheetFormatPr defaultColWidth="13.7109375" defaultRowHeight="12.75" x14ac:dyDescent="0.2"/>
  <cols>
    <col min="1" max="1" width="2" style="49" customWidth="1"/>
    <col min="2" max="2" width="7.28515625" style="95" customWidth="1"/>
    <col min="3" max="3" width="14.7109375" style="95" customWidth="1"/>
    <col min="4" max="4" width="16.85546875" style="152" customWidth="1"/>
    <col min="5" max="5" width="16.5703125" style="153" customWidth="1"/>
    <col min="6" max="6" width="11.85546875" style="217" customWidth="1"/>
    <col min="7" max="7" width="45.7109375" style="49" customWidth="1"/>
    <col min="8" max="8" width="40.42578125" style="49" customWidth="1"/>
    <col min="9" max="9" width="16.42578125" style="251" customWidth="1"/>
    <col min="10" max="10" width="21.7109375" style="49" customWidth="1"/>
    <col min="11" max="11" width="40.42578125" style="49" customWidth="1"/>
    <col min="12" max="12" width="15.7109375" style="49" customWidth="1"/>
    <col min="13" max="13" width="17.5703125" style="49" customWidth="1"/>
    <col min="14" max="14" width="23" style="95" customWidth="1"/>
    <col min="15" max="15" width="26.28515625" style="49" customWidth="1"/>
    <col min="16" max="16" width="22.5703125" style="95" customWidth="1"/>
    <col min="17" max="17" width="20.7109375" style="95" customWidth="1"/>
    <col min="18" max="18" width="16" style="239" customWidth="1"/>
    <col min="19" max="19" width="13.7109375" style="234"/>
    <col min="20" max="20" width="16.28515625" style="244" customWidth="1"/>
    <col min="21" max="21" width="16.28515625" style="157" customWidth="1"/>
    <col min="22" max="22" width="14.85546875" style="158" customWidth="1"/>
    <col min="23" max="23" width="13.7109375" style="159" customWidth="1"/>
    <col min="24" max="24" width="14.28515625" style="158" customWidth="1"/>
    <col min="25" max="25" width="14.28515625" style="159" customWidth="1"/>
    <col min="26" max="26" width="26.7109375" style="95" bestFit="1" customWidth="1"/>
    <col min="27" max="27" width="22" style="49" bestFit="1" customWidth="1"/>
    <col min="28" max="28" width="22" style="49" customWidth="1"/>
    <col min="29" max="29" width="49.28515625" style="49" customWidth="1"/>
    <col min="30" max="30" width="32.7109375" style="202" customWidth="1"/>
    <col min="31" max="32" width="16" style="49" bestFit="1" customWidth="1"/>
    <col min="33" max="257" width="13.7109375" style="49"/>
    <col min="258" max="258" width="2" style="49" customWidth="1"/>
    <col min="259" max="259" width="7.28515625" style="49" customWidth="1"/>
    <col min="260" max="260" width="9.85546875" style="49" customWidth="1"/>
    <col min="261" max="261" width="15.7109375" style="49" customWidth="1"/>
    <col min="262" max="262" width="11.7109375" style="49" customWidth="1"/>
    <col min="263" max="263" width="11.85546875" style="49" customWidth="1"/>
    <col min="264" max="265" width="40.42578125" style="49" customWidth="1"/>
    <col min="266" max="267" width="14.7109375" style="49" customWidth="1"/>
    <col min="268" max="268" width="40.42578125" style="49" customWidth="1"/>
    <col min="269" max="269" width="14.42578125" style="49" customWidth="1"/>
    <col min="270" max="270" width="13.7109375" style="49"/>
    <col min="271" max="271" width="23" style="49" customWidth="1"/>
    <col min="272" max="272" width="26.28515625" style="49" customWidth="1"/>
    <col min="273" max="273" width="22.5703125" style="49" customWidth="1"/>
    <col min="274" max="274" width="20.7109375" style="49" customWidth="1"/>
    <col min="275" max="276" width="13.7109375" style="49"/>
    <col min="277" max="277" width="16.28515625" style="49" customWidth="1"/>
    <col min="278" max="279" width="12.85546875" style="49" customWidth="1"/>
    <col min="280" max="280" width="12.7109375" style="49" customWidth="1"/>
    <col min="281" max="281" width="14.28515625" style="49" customWidth="1"/>
    <col min="282" max="282" width="16.28515625" style="49" customWidth="1"/>
    <col min="283" max="283" width="18.7109375" style="49" customWidth="1"/>
    <col min="284" max="284" width="49.28515625" style="49" customWidth="1"/>
    <col min="285" max="513" width="13.7109375" style="49"/>
    <col min="514" max="514" width="2" style="49" customWidth="1"/>
    <col min="515" max="515" width="7.28515625" style="49" customWidth="1"/>
    <col min="516" max="516" width="9.85546875" style="49" customWidth="1"/>
    <col min="517" max="517" width="15.7109375" style="49" customWidth="1"/>
    <col min="518" max="518" width="11.7109375" style="49" customWidth="1"/>
    <col min="519" max="519" width="11.85546875" style="49" customWidth="1"/>
    <col min="520" max="521" width="40.42578125" style="49" customWidth="1"/>
    <col min="522" max="523" width="14.7109375" style="49" customWidth="1"/>
    <col min="524" max="524" width="40.42578125" style="49" customWidth="1"/>
    <col min="525" max="525" width="14.42578125" style="49" customWidth="1"/>
    <col min="526" max="526" width="13.7109375" style="49"/>
    <col min="527" max="527" width="23" style="49" customWidth="1"/>
    <col min="528" max="528" width="26.28515625" style="49" customWidth="1"/>
    <col min="529" max="529" width="22.5703125" style="49" customWidth="1"/>
    <col min="530" max="530" width="20.7109375" style="49" customWidth="1"/>
    <col min="531" max="532" width="13.7109375" style="49"/>
    <col min="533" max="533" width="16.28515625" style="49" customWidth="1"/>
    <col min="534" max="535" width="12.85546875" style="49" customWidth="1"/>
    <col min="536" max="536" width="12.7109375" style="49" customWidth="1"/>
    <col min="537" max="537" width="14.28515625" style="49" customWidth="1"/>
    <col min="538" max="538" width="16.28515625" style="49" customWidth="1"/>
    <col min="539" max="539" width="18.7109375" style="49" customWidth="1"/>
    <col min="540" max="540" width="49.28515625" style="49" customWidth="1"/>
    <col min="541" max="769" width="13.7109375" style="49"/>
    <col min="770" max="770" width="2" style="49" customWidth="1"/>
    <col min="771" max="771" width="7.28515625" style="49" customWidth="1"/>
    <col min="772" max="772" width="9.85546875" style="49" customWidth="1"/>
    <col min="773" max="773" width="15.7109375" style="49" customWidth="1"/>
    <col min="774" max="774" width="11.7109375" style="49" customWidth="1"/>
    <col min="775" max="775" width="11.85546875" style="49" customWidth="1"/>
    <col min="776" max="777" width="40.42578125" style="49" customWidth="1"/>
    <col min="778" max="779" width="14.7109375" style="49" customWidth="1"/>
    <col min="780" max="780" width="40.42578125" style="49" customWidth="1"/>
    <col min="781" max="781" width="14.42578125" style="49" customWidth="1"/>
    <col min="782" max="782" width="13.7109375" style="49"/>
    <col min="783" max="783" width="23" style="49" customWidth="1"/>
    <col min="784" max="784" width="26.28515625" style="49" customWidth="1"/>
    <col min="785" max="785" width="22.5703125" style="49" customWidth="1"/>
    <col min="786" max="786" width="20.7109375" style="49" customWidth="1"/>
    <col min="787" max="788" width="13.7109375" style="49"/>
    <col min="789" max="789" width="16.28515625" style="49" customWidth="1"/>
    <col min="790" max="791" width="12.85546875" style="49" customWidth="1"/>
    <col min="792" max="792" width="12.7109375" style="49" customWidth="1"/>
    <col min="793" max="793" width="14.28515625" style="49" customWidth="1"/>
    <col min="794" max="794" width="16.28515625" style="49" customWidth="1"/>
    <col min="795" max="795" width="18.7109375" style="49" customWidth="1"/>
    <col min="796" max="796" width="49.28515625" style="49" customWidth="1"/>
    <col min="797" max="1025" width="13.7109375" style="49"/>
    <col min="1026" max="1026" width="2" style="49" customWidth="1"/>
    <col min="1027" max="1027" width="7.28515625" style="49" customWidth="1"/>
    <col min="1028" max="1028" width="9.85546875" style="49" customWidth="1"/>
    <col min="1029" max="1029" width="15.7109375" style="49" customWidth="1"/>
    <col min="1030" max="1030" width="11.7109375" style="49" customWidth="1"/>
    <col min="1031" max="1031" width="11.85546875" style="49" customWidth="1"/>
    <col min="1032" max="1033" width="40.42578125" style="49" customWidth="1"/>
    <col min="1034" max="1035" width="14.7109375" style="49" customWidth="1"/>
    <col min="1036" max="1036" width="40.42578125" style="49" customWidth="1"/>
    <col min="1037" max="1037" width="14.42578125" style="49" customWidth="1"/>
    <col min="1038" max="1038" width="13.7109375" style="49"/>
    <col min="1039" max="1039" width="23" style="49" customWidth="1"/>
    <col min="1040" max="1040" width="26.28515625" style="49" customWidth="1"/>
    <col min="1041" max="1041" width="22.5703125" style="49" customWidth="1"/>
    <col min="1042" max="1042" width="20.7109375" style="49" customWidth="1"/>
    <col min="1043" max="1044" width="13.7109375" style="49"/>
    <col min="1045" max="1045" width="16.28515625" style="49" customWidth="1"/>
    <col min="1046" max="1047" width="12.85546875" style="49" customWidth="1"/>
    <col min="1048" max="1048" width="12.7109375" style="49" customWidth="1"/>
    <col min="1049" max="1049" width="14.28515625" style="49" customWidth="1"/>
    <col min="1050" max="1050" width="16.28515625" style="49" customWidth="1"/>
    <col min="1051" max="1051" width="18.7109375" style="49" customWidth="1"/>
    <col min="1052" max="1052" width="49.28515625" style="49" customWidth="1"/>
    <col min="1053" max="1281" width="13.7109375" style="49"/>
    <col min="1282" max="1282" width="2" style="49" customWidth="1"/>
    <col min="1283" max="1283" width="7.28515625" style="49" customWidth="1"/>
    <col min="1284" max="1284" width="9.85546875" style="49" customWidth="1"/>
    <col min="1285" max="1285" width="15.7109375" style="49" customWidth="1"/>
    <col min="1286" max="1286" width="11.7109375" style="49" customWidth="1"/>
    <col min="1287" max="1287" width="11.85546875" style="49" customWidth="1"/>
    <col min="1288" max="1289" width="40.42578125" style="49" customWidth="1"/>
    <col min="1290" max="1291" width="14.7109375" style="49" customWidth="1"/>
    <col min="1292" max="1292" width="40.42578125" style="49" customWidth="1"/>
    <col min="1293" max="1293" width="14.42578125" style="49" customWidth="1"/>
    <col min="1294" max="1294" width="13.7109375" style="49"/>
    <col min="1295" max="1295" width="23" style="49" customWidth="1"/>
    <col min="1296" max="1296" width="26.28515625" style="49" customWidth="1"/>
    <col min="1297" max="1297" width="22.5703125" style="49" customWidth="1"/>
    <col min="1298" max="1298" width="20.7109375" style="49" customWidth="1"/>
    <col min="1299" max="1300" width="13.7109375" style="49"/>
    <col min="1301" max="1301" width="16.28515625" style="49" customWidth="1"/>
    <col min="1302" max="1303" width="12.85546875" style="49" customWidth="1"/>
    <col min="1304" max="1304" width="12.7109375" style="49" customWidth="1"/>
    <col min="1305" max="1305" width="14.28515625" style="49" customWidth="1"/>
    <col min="1306" max="1306" width="16.28515625" style="49" customWidth="1"/>
    <col min="1307" max="1307" width="18.7109375" style="49" customWidth="1"/>
    <col min="1308" max="1308" width="49.28515625" style="49" customWidth="1"/>
    <col min="1309" max="1537" width="13.7109375" style="49"/>
    <col min="1538" max="1538" width="2" style="49" customWidth="1"/>
    <col min="1539" max="1539" width="7.28515625" style="49" customWidth="1"/>
    <col min="1540" max="1540" width="9.85546875" style="49" customWidth="1"/>
    <col min="1541" max="1541" width="15.7109375" style="49" customWidth="1"/>
    <col min="1542" max="1542" width="11.7109375" style="49" customWidth="1"/>
    <col min="1543" max="1543" width="11.85546875" style="49" customWidth="1"/>
    <col min="1544" max="1545" width="40.42578125" style="49" customWidth="1"/>
    <col min="1546" max="1547" width="14.7109375" style="49" customWidth="1"/>
    <col min="1548" max="1548" width="40.42578125" style="49" customWidth="1"/>
    <col min="1549" max="1549" width="14.42578125" style="49" customWidth="1"/>
    <col min="1550" max="1550" width="13.7109375" style="49"/>
    <col min="1551" max="1551" width="23" style="49" customWidth="1"/>
    <col min="1552" max="1552" width="26.28515625" style="49" customWidth="1"/>
    <col min="1553" max="1553" width="22.5703125" style="49" customWidth="1"/>
    <col min="1554" max="1554" width="20.7109375" style="49" customWidth="1"/>
    <col min="1555" max="1556" width="13.7109375" style="49"/>
    <col min="1557" max="1557" width="16.28515625" style="49" customWidth="1"/>
    <col min="1558" max="1559" width="12.85546875" style="49" customWidth="1"/>
    <col min="1560" max="1560" width="12.7109375" style="49" customWidth="1"/>
    <col min="1561" max="1561" width="14.28515625" style="49" customWidth="1"/>
    <col min="1562" max="1562" width="16.28515625" style="49" customWidth="1"/>
    <col min="1563" max="1563" width="18.7109375" style="49" customWidth="1"/>
    <col min="1564" max="1564" width="49.28515625" style="49" customWidth="1"/>
    <col min="1565" max="1793" width="13.7109375" style="49"/>
    <col min="1794" max="1794" width="2" style="49" customWidth="1"/>
    <col min="1795" max="1795" width="7.28515625" style="49" customWidth="1"/>
    <col min="1796" max="1796" width="9.85546875" style="49" customWidth="1"/>
    <col min="1797" max="1797" width="15.7109375" style="49" customWidth="1"/>
    <col min="1798" max="1798" width="11.7109375" style="49" customWidth="1"/>
    <col min="1799" max="1799" width="11.85546875" style="49" customWidth="1"/>
    <col min="1800" max="1801" width="40.42578125" style="49" customWidth="1"/>
    <col min="1802" max="1803" width="14.7109375" style="49" customWidth="1"/>
    <col min="1804" max="1804" width="40.42578125" style="49" customWidth="1"/>
    <col min="1805" max="1805" width="14.42578125" style="49" customWidth="1"/>
    <col min="1806" max="1806" width="13.7109375" style="49"/>
    <col min="1807" max="1807" width="23" style="49" customWidth="1"/>
    <col min="1808" max="1808" width="26.28515625" style="49" customWidth="1"/>
    <col min="1809" max="1809" width="22.5703125" style="49" customWidth="1"/>
    <col min="1810" max="1810" width="20.7109375" style="49" customWidth="1"/>
    <col min="1811" max="1812" width="13.7109375" style="49"/>
    <col min="1813" max="1813" width="16.28515625" style="49" customWidth="1"/>
    <col min="1814" max="1815" width="12.85546875" style="49" customWidth="1"/>
    <col min="1816" max="1816" width="12.7109375" style="49" customWidth="1"/>
    <col min="1817" max="1817" width="14.28515625" style="49" customWidth="1"/>
    <col min="1818" max="1818" width="16.28515625" style="49" customWidth="1"/>
    <col min="1819" max="1819" width="18.7109375" style="49" customWidth="1"/>
    <col min="1820" max="1820" width="49.28515625" style="49" customWidth="1"/>
    <col min="1821" max="2049" width="13.7109375" style="49"/>
    <col min="2050" max="2050" width="2" style="49" customWidth="1"/>
    <col min="2051" max="2051" width="7.28515625" style="49" customWidth="1"/>
    <col min="2052" max="2052" width="9.85546875" style="49" customWidth="1"/>
    <col min="2053" max="2053" width="15.7109375" style="49" customWidth="1"/>
    <col min="2054" max="2054" width="11.7109375" style="49" customWidth="1"/>
    <col min="2055" max="2055" width="11.85546875" style="49" customWidth="1"/>
    <col min="2056" max="2057" width="40.42578125" style="49" customWidth="1"/>
    <col min="2058" max="2059" width="14.7109375" style="49" customWidth="1"/>
    <col min="2060" max="2060" width="40.42578125" style="49" customWidth="1"/>
    <col min="2061" max="2061" width="14.42578125" style="49" customWidth="1"/>
    <col min="2062" max="2062" width="13.7109375" style="49"/>
    <col min="2063" max="2063" width="23" style="49" customWidth="1"/>
    <col min="2064" max="2064" width="26.28515625" style="49" customWidth="1"/>
    <col min="2065" max="2065" width="22.5703125" style="49" customWidth="1"/>
    <col min="2066" max="2066" width="20.7109375" style="49" customWidth="1"/>
    <col min="2067" max="2068" width="13.7109375" style="49"/>
    <col min="2069" max="2069" width="16.28515625" style="49" customWidth="1"/>
    <col min="2070" max="2071" width="12.85546875" style="49" customWidth="1"/>
    <col min="2072" max="2072" width="12.7109375" style="49" customWidth="1"/>
    <col min="2073" max="2073" width="14.28515625" style="49" customWidth="1"/>
    <col min="2074" max="2074" width="16.28515625" style="49" customWidth="1"/>
    <col min="2075" max="2075" width="18.7109375" style="49" customWidth="1"/>
    <col min="2076" max="2076" width="49.28515625" style="49" customWidth="1"/>
    <col min="2077" max="2305" width="13.7109375" style="49"/>
    <col min="2306" max="2306" width="2" style="49" customWidth="1"/>
    <col min="2307" max="2307" width="7.28515625" style="49" customWidth="1"/>
    <col min="2308" max="2308" width="9.85546875" style="49" customWidth="1"/>
    <col min="2309" max="2309" width="15.7109375" style="49" customWidth="1"/>
    <col min="2310" max="2310" width="11.7109375" style="49" customWidth="1"/>
    <col min="2311" max="2311" width="11.85546875" style="49" customWidth="1"/>
    <col min="2312" max="2313" width="40.42578125" style="49" customWidth="1"/>
    <col min="2314" max="2315" width="14.7109375" style="49" customWidth="1"/>
    <col min="2316" max="2316" width="40.42578125" style="49" customWidth="1"/>
    <col min="2317" max="2317" width="14.42578125" style="49" customWidth="1"/>
    <col min="2318" max="2318" width="13.7109375" style="49"/>
    <col min="2319" max="2319" width="23" style="49" customWidth="1"/>
    <col min="2320" max="2320" width="26.28515625" style="49" customWidth="1"/>
    <col min="2321" max="2321" width="22.5703125" style="49" customWidth="1"/>
    <col min="2322" max="2322" width="20.7109375" style="49" customWidth="1"/>
    <col min="2323" max="2324" width="13.7109375" style="49"/>
    <col min="2325" max="2325" width="16.28515625" style="49" customWidth="1"/>
    <col min="2326" max="2327" width="12.85546875" style="49" customWidth="1"/>
    <col min="2328" max="2328" width="12.7109375" style="49" customWidth="1"/>
    <col min="2329" max="2329" width="14.28515625" style="49" customWidth="1"/>
    <col min="2330" max="2330" width="16.28515625" style="49" customWidth="1"/>
    <col min="2331" max="2331" width="18.7109375" style="49" customWidth="1"/>
    <col min="2332" max="2332" width="49.28515625" style="49" customWidth="1"/>
    <col min="2333" max="2561" width="13.7109375" style="49"/>
    <col min="2562" max="2562" width="2" style="49" customWidth="1"/>
    <col min="2563" max="2563" width="7.28515625" style="49" customWidth="1"/>
    <col min="2564" max="2564" width="9.85546875" style="49" customWidth="1"/>
    <col min="2565" max="2565" width="15.7109375" style="49" customWidth="1"/>
    <col min="2566" max="2566" width="11.7109375" style="49" customWidth="1"/>
    <col min="2567" max="2567" width="11.85546875" style="49" customWidth="1"/>
    <col min="2568" max="2569" width="40.42578125" style="49" customWidth="1"/>
    <col min="2570" max="2571" width="14.7109375" style="49" customWidth="1"/>
    <col min="2572" max="2572" width="40.42578125" style="49" customWidth="1"/>
    <col min="2573" max="2573" width="14.42578125" style="49" customWidth="1"/>
    <col min="2574" max="2574" width="13.7109375" style="49"/>
    <col min="2575" max="2575" width="23" style="49" customWidth="1"/>
    <col min="2576" max="2576" width="26.28515625" style="49" customWidth="1"/>
    <col min="2577" max="2577" width="22.5703125" style="49" customWidth="1"/>
    <col min="2578" max="2578" width="20.7109375" style="49" customWidth="1"/>
    <col min="2579" max="2580" width="13.7109375" style="49"/>
    <col min="2581" max="2581" width="16.28515625" style="49" customWidth="1"/>
    <col min="2582" max="2583" width="12.85546875" style="49" customWidth="1"/>
    <col min="2584" max="2584" width="12.7109375" style="49" customWidth="1"/>
    <col min="2585" max="2585" width="14.28515625" style="49" customWidth="1"/>
    <col min="2586" max="2586" width="16.28515625" style="49" customWidth="1"/>
    <col min="2587" max="2587" width="18.7109375" style="49" customWidth="1"/>
    <col min="2588" max="2588" width="49.28515625" style="49" customWidth="1"/>
    <col min="2589" max="2817" width="13.7109375" style="49"/>
    <col min="2818" max="2818" width="2" style="49" customWidth="1"/>
    <col min="2819" max="2819" width="7.28515625" style="49" customWidth="1"/>
    <col min="2820" max="2820" width="9.85546875" style="49" customWidth="1"/>
    <col min="2821" max="2821" width="15.7109375" style="49" customWidth="1"/>
    <col min="2822" max="2822" width="11.7109375" style="49" customWidth="1"/>
    <col min="2823" max="2823" width="11.85546875" style="49" customWidth="1"/>
    <col min="2824" max="2825" width="40.42578125" style="49" customWidth="1"/>
    <col min="2826" max="2827" width="14.7109375" style="49" customWidth="1"/>
    <col min="2828" max="2828" width="40.42578125" style="49" customWidth="1"/>
    <col min="2829" max="2829" width="14.42578125" style="49" customWidth="1"/>
    <col min="2830" max="2830" width="13.7109375" style="49"/>
    <col min="2831" max="2831" width="23" style="49" customWidth="1"/>
    <col min="2832" max="2832" width="26.28515625" style="49" customWidth="1"/>
    <col min="2833" max="2833" width="22.5703125" style="49" customWidth="1"/>
    <col min="2834" max="2834" width="20.7109375" style="49" customWidth="1"/>
    <col min="2835" max="2836" width="13.7109375" style="49"/>
    <col min="2837" max="2837" width="16.28515625" style="49" customWidth="1"/>
    <col min="2838" max="2839" width="12.85546875" style="49" customWidth="1"/>
    <col min="2840" max="2840" width="12.7109375" style="49" customWidth="1"/>
    <col min="2841" max="2841" width="14.28515625" style="49" customWidth="1"/>
    <col min="2842" max="2842" width="16.28515625" style="49" customWidth="1"/>
    <col min="2843" max="2843" width="18.7109375" style="49" customWidth="1"/>
    <col min="2844" max="2844" width="49.28515625" style="49" customWidth="1"/>
    <col min="2845" max="3073" width="13.7109375" style="49"/>
    <col min="3074" max="3074" width="2" style="49" customWidth="1"/>
    <col min="3075" max="3075" width="7.28515625" style="49" customWidth="1"/>
    <col min="3076" max="3076" width="9.85546875" style="49" customWidth="1"/>
    <col min="3077" max="3077" width="15.7109375" style="49" customWidth="1"/>
    <col min="3078" max="3078" width="11.7109375" style="49" customWidth="1"/>
    <col min="3079" max="3079" width="11.85546875" style="49" customWidth="1"/>
    <col min="3080" max="3081" width="40.42578125" style="49" customWidth="1"/>
    <col min="3082" max="3083" width="14.7109375" style="49" customWidth="1"/>
    <col min="3084" max="3084" width="40.42578125" style="49" customWidth="1"/>
    <col min="3085" max="3085" width="14.42578125" style="49" customWidth="1"/>
    <col min="3086" max="3086" width="13.7109375" style="49"/>
    <col min="3087" max="3087" width="23" style="49" customWidth="1"/>
    <col min="3088" max="3088" width="26.28515625" style="49" customWidth="1"/>
    <col min="3089" max="3089" width="22.5703125" style="49" customWidth="1"/>
    <col min="3090" max="3090" width="20.7109375" style="49" customWidth="1"/>
    <col min="3091" max="3092" width="13.7109375" style="49"/>
    <col min="3093" max="3093" width="16.28515625" style="49" customWidth="1"/>
    <col min="3094" max="3095" width="12.85546875" style="49" customWidth="1"/>
    <col min="3096" max="3096" width="12.7109375" style="49" customWidth="1"/>
    <col min="3097" max="3097" width="14.28515625" style="49" customWidth="1"/>
    <col min="3098" max="3098" width="16.28515625" style="49" customWidth="1"/>
    <col min="3099" max="3099" width="18.7109375" style="49" customWidth="1"/>
    <col min="3100" max="3100" width="49.28515625" style="49" customWidth="1"/>
    <col min="3101" max="3329" width="13.7109375" style="49"/>
    <col min="3330" max="3330" width="2" style="49" customWidth="1"/>
    <col min="3331" max="3331" width="7.28515625" style="49" customWidth="1"/>
    <col min="3332" max="3332" width="9.85546875" style="49" customWidth="1"/>
    <col min="3333" max="3333" width="15.7109375" style="49" customWidth="1"/>
    <col min="3334" max="3334" width="11.7109375" style="49" customWidth="1"/>
    <col min="3335" max="3335" width="11.85546875" style="49" customWidth="1"/>
    <col min="3336" max="3337" width="40.42578125" style="49" customWidth="1"/>
    <col min="3338" max="3339" width="14.7109375" style="49" customWidth="1"/>
    <col min="3340" max="3340" width="40.42578125" style="49" customWidth="1"/>
    <col min="3341" max="3341" width="14.42578125" style="49" customWidth="1"/>
    <col min="3342" max="3342" width="13.7109375" style="49"/>
    <col min="3343" max="3343" width="23" style="49" customWidth="1"/>
    <col min="3344" max="3344" width="26.28515625" style="49" customWidth="1"/>
    <col min="3345" max="3345" width="22.5703125" style="49" customWidth="1"/>
    <col min="3346" max="3346" width="20.7109375" style="49" customWidth="1"/>
    <col min="3347" max="3348" width="13.7109375" style="49"/>
    <col min="3349" max="3349" width="16.28515625" style="49" customWidth="1"/>
    <col min="3350" max="3351" width="12.85546875" style="49" customWidth="1"/>
    <col min="3352" max="3352" width="12.7109375" style="49" customWidth="1"/>
    <col min="3353" max="3353" width="14.28515625" style="49" customWidth="1"/>
    <col min="3354" max="3354" width="16.28515625" style="49" customWidth="1"/>
    <col min="3355" max="3355" width="18.7109375" style="49" customWidth="1"/>
    <col min="3356" max="3356" width="49.28515625" style="49" customWidth="1"/>
    <col min="3357" max="3585" width="13.7109375" style="49"/>
    <col min="3586" max="3586" width="2" style="49" customWidth="1"/>
    <col min="3587" max="3587" width="7.28515625" style="49" customWidth="1"/>
    <col min="3588" max="3588" width="9.85546875" style="49" customWidth="1"/>
    <col min="3589" max="3589" width="15.7109375" style="49" customWidth="1"/>
    <col min="3590" max="3590" width="11.7109375" style="49" customWidth="1"/>
    <col min="3591" max="3591" width="11.85546875" style="49" customWidth="1"/>
    <col min="3592" max="3593" width="40.42578125" style="49" customWidth="1"/>
    <col min="3594" max="3595" width="14.7109375" style="49" customWidth="1"/>
    <col min="3596" max="3596" width="40.42578125" style="49" customWidth="1"/>
    <col min="3597" max="3597" width="14.42578125" style="49" customWidth="1"/>
    <col min="3598" max="3598" width="13.7109375" style="49"/>
    <col min="3599" max="3599" width="23" style="49" customWidth="1"/>
    <col min="3600" max="3600" width="26.28515625" style="49" customWidth="1"/>
    <col min="3601" max="3601" width="22.5703125" style="49" customWidth="1"/>
    <col min="3602" max="3602" width="20.7109375" style="49" customWidth="1"/>
    <col min="3603" max="3604" width="13.7109375" style="49"/>
    <col min="3605" max="3605" width="16.28515625" style="49" customWidth="1"/>
    <col min="3606" max="3607" width="12.85546875" style="49" customWidth="1"/>
    <col min="3608" max="3608" width="12.7109375" style="49" customWidth="1"/>
    <col min="3609" max="3609" width="14.28515625" style="49" customWidth="1"/>
    <col min="3610" max="3610" width="16.28515625" style="49" customWidth="1"/>
    <col min="3611" max="3611" width="18.7109375" style="49" customWidth="1"/>
    <col min="3612" max="3612" width="49.28515625" style="49" customWidth="1"/>
    <col min="3613" max="3841" width="13.7109375" style="49"/>
    <col min="3842" max="3842" width="2" style="49" customWidth="1"/>
    <col min="3843" max="3843" width="7.28515625" style="49" customWidth="1"/>
    <col min="3844" max="3844" width="9.85546875" style="49" customWidth="1"/>
    <col min="3845" max="3845" width="15.7109375" style="49" customWidth="1"/>
    <col min="3846" max="3846" width="11.7109375" style="49" customWidth="1"/>
    <col min="3847" max="3847" width="11.85546875" style="49" customWidth="1"/>
    <col min="3848" max="3849" width="40.42578125" style="49" customWidth="1"/>
    <col min="3850" max="3851" width="14.7109375" style="49" customWidth="1"/>
    <col min="3852" max="3852" width="40.42578125" style="49" customWidth="1"/>
    <col min="3853" max="3853" width="14.42578125" style="49" customWidth="1"/>
    <col min="3854" max="3854" width="13.7109375" style="49"/>
    <col min="3855" max="3855" width="23" style="49" customWidth="1"/>
    <col min="3856" max="3856" width="26.28515625" style="49" customWidth="1"/>
    <col min="3857" max="3857" width="22.5703125" style="49" customWidth="1"/>
    <col min="3858" max="3858" width="20.7109375" style="49" customWidth="1"/>
    <col min="3859" max="3860" width="13.7109375" style="49"/>
    <col min="3861" max="3861" width="16.28515625" style="49" customWidth="1"/>
    <col min="3862" max="3863" width="12.85546875" style="49" customWidth="1"/>
    <col min="3864" max="3864" width="12.7109375" style="49" customWidth="1"/>
    <col min="3865" max="3865" width="14.28515625" style="49" customWidth="1"/>
    <col min="3866" max="3866" width="16.28515625" style="49" customWidth="1"/>
    <col min="3867" max="3867" width="18.7109375" style="49" customWidth="1"/>
    <col min="3868" max="3868" width="49.28515625" style="49" customWidth="1"/>
    <col min="3869" max="4097" width="13.7109375" style="49"/>
    <col min="4098" max="4098" width="2" style="49" customWidth="1"/>
    <col min="4099" max="4099" width="7.28515625" style="49" customWidth="1"/>
    <col min="4100" max="4100" width="9.85546875" style="49" customWidth="1"/>
    <col min="4101" max="4101" width="15.7109375" style="49" customWidth="1"/>
    <col min="4102" max="4102" width="11.7109375" style="49" customWidth="1"/>
    <col min="4103" max="4103" width="11.85546875" style="49" customWidth="1"/>
    <col min="4104" max="4105" width="40.42578125" style="49" customWidth="1"/>
    <col min="4106" max="4107" width="14.7109375" style="49" customWidth="1"/>
    <col min="4108" max="4108" width="40.42578125" style="49" customWidth="1"/>
    <col min="4109" max="4109" width="14.42578125" style="49" customWidth="1"/>
    <col min="4110" max="4110" width="13.7109375" style="49"/>
    <col min="4111" max="4111" width="23" style="49" customWidth="1"/>
    <col min="4112" max="4112" width="26.28515625" style="49" customWidth="1"/>
    <col min="4113" max="4113" width="22.5703125" style="49" customWidth="1"/>
    <col min="4114" max="4114" width="20.7109375" style="49" customWidth="1"/>
    <col min="4115" max="4116" width="13.7109375" style="49"/>
    <col min="4117" max="4117" width="16.28515625" style="49" customWidth="1"/>
    <col min="4118" max="4119" width="12.85546875" style="49" customWidth="1"/>
    <col min="4120" max="4120" width="12.7109375" style="49" customWidth="1"/>
    <col min="4121" max="4121" width="14.28515625" style="49" customWidth="1"/>
    <col min="4122" max="4122" width="16.28515625" style="49" customWidth="1"/>
    <col min="4123" max="4123" width="18.7109375" style="49" customWidth="1"/>
    <col min="4124" max="4124" width="49.28515625" style="49" customWidth="1"/>
    <col min="4125" max="4353" width="13.7109375" style="49"/>
    <col min="4354" max="4354" width="2" style="49" customWidth="1"/>
    <col min="4355" max="4355" width="7.28515625" style="49" customWidth="1"/>
    <col min="4356" max="4356" width="9.85546875" style="49" customWidth="1"/>
    <col min="4357" max="4357" width="15.7109375" style="49" customWidth="1"/>
    <col min="4358" max="4358" width="11.7109375" style="49" customWidth="1"/>
    <col min="4359" max="4359" width="11.85546875" style="49" customWidth="1"/>
    <col min="4360" max="4361" width="40.42578125" style="49" customWidth="1"/>
    <col min="4362" max="4363" width="14.7109375" style="49" customWidth="1"/>
    <col min="4364" max="4364" width="40.42578125" style="49" customWidth="1"/>
    <col min="4365" max="4365" width="14.42578125" style="49" customWidth="1"/>
    <col min="4366" max="4366" width="13.7109375" style="49"/>
    <col min="4367" max="4367" width="23" style="49" customWidth="1"/>
    <col min="4368" max="4368" width="26.28515625" style="49" customWidth="1"/>
    <col min="4369" max="4369" width="22.5703125" style="49" customWidth="1"/>
    <col min="4370" max="4370" width="20.7109375" style="49" customWidth="1"/>
    <col min="4371" max="4372" width="13.7109375" style="49"/>
    <col min="4373" max="4373" width="16.28515625" style="49" customWidth="1"/>
    <col min="4374" max="4375" width="12.85546875" style="49" customWidth="1"/>
    <col min="4376" max="4376" width="12.7109375" style="49" customWidth="1"/>
    <col min="4377" max="4377" width="14.28515625" style="49" customWidth="1"/>
    <col min="4378" max="4378" width="16.28515625" style="49" customWidth="1"/>
    <col min="4379" max="4379" width="18.7109375" style="49" customWidth="1"/>
    <col min="4380" max="4380" width="49.28515625" style="49" customWidth="1"/>
    <col min="4381" max="4609" width="13.7109375" style="49"/>
    <col min="4610" max="4610" width="2" style="49" customWidth="1"/>
    <col min="4611" max="4611" width="7.28515625" style="49" customWidth="1"/>
    <col min="4612" max="4612" width="9.85546875" style="49" customWidth="1"/>
    <col min="4613" max="4613" width="15.7109375" style="49" customWidth="1"/>
    <col min="4614" max="4614" width="11.7109375" style="49" customWidth="1"/>
    <col min="4615" max="4615" width="11.85546875" style="49" customWidth="1"/>
    <col min="4616" max="4617" width="40.42578125" style="49" customWidth="1"/>
    <col min="4618" max="4619" width="14.7109375" style="49" customWidth="1"/>
    <col min="4620" max="4620" width="40.42578125" style="49" customWidth="1"/>
    <col min="4621" max="4621" width="14.42578125" style="49" customWidth="1"/>
    <col min="4622" max="4622" width="13.7109375" style="49"/>
    <col min="4623" max="4623" width="23" style="49" customWidth="1"/>
    <col min="4624" max="4624" width="26.28515625" style="49" customWidth="1"/>
    <col min="4625" max="4625" width="22.5703125" style="49" customWidth="1"/>
    <col min="4626" max="4626" width="20.7109375" style="49" customWidth="1"/>
    <col min="4627" max="4628" width="13.7109375" style="49"/>
    <col min="4629" max="4629" width="16.28515625" style="49" customWidth="1"/>
    <col min="4630" max="4631" width="12.85546875" style="49" customWidth="1"/>
    <col min="4632" max="4632" width="12.7109375" style="49" customWidth="1"/>
    <col min="4633" max="4633" width="14.28515625" style="49" customWidth="1"/>
    <col min="4634" max="4634" width="16.28515625" style="49" customWidth="1"/>
    <col min="4635" max="4635" width="18.7109375" style="49" customWidth="1"/>
    <col min="4636" max="4636" width="49.28515625" style="49" customWidth="1"/>
    <col min="4637" max="4865" width="13.7109375" style="49"/>
    <col min="4866" max="4866" width="2" style="49" customWidth="1"/>
    <col min="4867" max="4867" width="7.28515625" style="49" customWidth="1"/>
    <col min="4868" max="4868" width="9.85546875" style="49" customWidth="1"/>
    <col min="4869" max="4869" width="15.7109375" style="49" customWidth="1"/>
    <col min="4870" max="4870" width="11.7109375" style="49" customWidth="1"/>
    <col min="4871" max="4871" width="11.85546875" style="49" customWidth="1"/>
    <col min="4872" max="4873" width="40.42578125" style="49" customWidth="1"/>
    <col min="4874" max="4875" width="14.7109375" style="49" customWidth="1"/>
    <col min="4876" max="4876" width="40.42578125" style="49" customWidth="1"/>
    <col min="4877" max="4877" width="14.42578125" style="49" customWidth="1"/>
    <col min="4878" max="4878" width="13.7109375" style="49"/>
    <col min="4879" max="4879" width="23" style="49" customWidth="1"/>
    <col min="4880" max="4880" width="26.28515625" style="49" customWidth="1"/>
    <col min="4881" max="4881" width="22.5703125" style="49" customWidth="1"/>
    <col min="4882" max="4882" width="20.7109375" style="49" customWidth="1"/>
    <col min="4883" max="4884" width="13.7109375" style="49"/>
    <col min="4885" max="4885" width="16.28515625" style="49" customWidth="1"/>
    <col min="4886" max="4887" width="12.85546875" style="49" customWidth="1"/>
    <col min="4888" max="4888" width="12.7109375" style="49" customWidth="1"/>
    <col min="4889" max="4889" width="14.28515625" style="49" customWidth="1"/>
    <col min="4890" max="4890" width="16.28515625" style="49" customWidth="1"/>
    <col min="4891" max="4891" width="18.7109375" style="49" customWidth="1"/>
    <col min="4892" max="4892" width="49.28515625" style="49" customWidth="1"/>
    <col min="4893" max="5121" width="13.7109375" style="49"/>
    <col min="5122" max="5122" width="2" style="49" customWidth="1"/>
    <col min="5123" max="5123" width="7.28515625" style="49" customWidth="1"/>
    <col min="5124" max="5124" width="9.85546875" style="49" customWidth="1"/>
    <col min="5125" max="5125" width="15.7109375" style="49" customWidth="1"/>
    <col min="5126" max="5126" width="11.7109375" style="49" customWidth="1"/>
    <col min="5127" max="5127" width="11.85546875" style="49" customWidth="1"/>
    <col min="5128" max="5129" width="40.42578125" style="49" customWidth="1"/>
    <col min="5130" max="5131" width="14.7109375" style="49" customWidth="1"/>
    <col min="5132" max="5132" width="40.42578125" style="49" customWidth="1"/>
    <col min="5133" max="5133" width="14.42578125" style="49" customWidth="1"/>
    <col min="5134" max="5134" width="13.7109375" style="49"/>
    <col min="5135" max="5135" width="23" style="49" customWidth="1"/>
    <col min="5136" max="5136" width="26.28515625" style="49" customWidth="1"/>
    <col min="5137" max="5137" width="22.5703125" style="49" customWidth="1"/>
    <col min="5138" max="5138" width="20.7109375" style="49" customWidth="1"/>
    <col min="5139" max="5140" width="13.7109375" style="49"/>
    <col min="5141" max="5141" width="16.28515625" style="49" customWidth="1"/>
    <col min="5142" max="5143" width="12.85546875" style="49" customWidth="1"/>
    <col min="5144" max="5144" width="12.7109375" style="49" customWidth="1"/>
    <col min="5145" max="5145" width="14.28515625" style="49" customWidth="1"/>
    <col min="5146" max="5146" width="16.28515625" style="49" customWidth="1"/>
    <col min="5147" max="5147" width="18.7109375" style="49" customWidth="1"/>
    <col min="5148" max="5148" width="49.28515625" style="49" customWidth="1"/>
    <col min="5149" max="5377" width="13.7109375" style="49"/>
    <col min="5378" max="5378" width="2" style="49" customWidth="1"/>
    <col min="5379" max="5379" width="7.28515625" style="49" customWidth="1"/>
    <col min="5380" max="5380" width="9.85546875" style="49" customWidth="1"/>
    <col min="5381" max="5381" width="15.7109375" style="49" customWidth="1"/>
    <col min="5382" max="5382" width="11.7109375" style="49" customWidth="1"/>
    <col min="5383" max="5383" width="11.85546875" style="49" customWidth="1"/>
    <col min="5384" max="5385" width="40.42578125" style="49" customWidth="1"/>
    <col min="5386" max="5387" width="14.7109375" style="49" customWidth="1"/>
    <col min="5388" max="5388" width="40.42578125" style="49" customWidth="1"/>
    <col min="5389" max="5389" width="14.42578125" style="49" customWidth="1"/>
    <col min="5390" max="5390" width="13.7109375" style="49"/>
    <col min="5391" max="5391" width="23" style="49" customWidth="1"/>
    <col min="5392" max="5392" width="26.28515625" style="49" customWidth="1"/>
    <col min="5393" max="5393" width="22.5703125" style="49" customWidth="1"/>
    <col min="5394" max="5394" width="20.7109375" style="49" customWidth="1"/>
    <col min="5395" max="5396" width="13.7109375" style="49"/>
    <col min="5397" max="5397" width="16.28515625" style="49" customWidth="1"/>
    <col min="5398" max="5399" width="12.85546875" style="49" customWidth="1"/>
    <col min="5400" max="5400" width="12.7109375" style="49" customWidth="1"/>
    <col min="5401" max="5401" width="14.28515625" style="49" customWidth="1"/>
    <col min="5402" max="5402" width="16.28515625" style="49" customWidth="1"/>
    <col min="5403" max="5403" width="18.7109375" style="49" customWidth="1"/>
    <col min="5404" max="5404" width="49.28515625" style="49" customWidth="1"/>
    <col min="5405" max="5633" width="13.7109375" style="49"/>
    <col min="5634" max="5634" width="2" style="49" customWidth="1"/>
    <col min="5635" max="5635" width="7.28515625" style="49" customWidth="1"/>
    <col min="5636" max="5636" width="9.85546875" style="49" customWidth="1"/>
    <col min="5637" max="5637" width="15.7109375" style="49" customWidth="1"/>
    <col min="5638" max="5638" width="11.7109375" style="49" customWidth="1"/>
    <col min="5639" max="5639" width="11.85546875" style="49" customWidth="1"/>
    <col min="5640" max="5641" width="40.42578125" style="49" customWidth="1"/>
    <col min="5642" max="5643" width="14.7109375" style="49" customWidth="1"/>
    <col min="5644" max="5644" width="40.42578125" style="49" customWidth="1"/>
    <col min="5645" max="5645" width="14.42578125" style="49" customWidth="1"/>
    <col min="5646" max="5646" width="13.7109375" style="49"/>
    <col min="5647" max="5647" width="23" style="49" customWidth="1"/>
    <col min="5648" max="5648" width="26.28515625" style="49" customWidth="1"/>
    <col min="5649" max="5649" width="22.5703125" style="49" customWidth="1"/>
    <col min="5650" max="5650" width="20.7109375" style="49" customWidth="1"/>
    <col min="5651" max="5652" width="13.7109375" style="49"/>
    <col min="5653" max="5653" width="16.28515625" style="49" customWidth="1"/>
    <col min="5654" max="5655" width="12.85546875" style="49" customWidth="1"/>
    <col min="5656" max="5656" width="12.7109375" style="49" customWidth="1"/>
    <col min="5657" max="5657" width="14.28515625" style="49" customWidth="1"/>
    <col min="5658" max="5658" width="16.28515625" style="49" customWidth="1"/>
    <col min="5659" max="5659" width="18.7109375" style="49" customWidth="1"/>
    <col min="5660" max="5660" width="49.28515625" style="49" customWidth="1"/>
    <col min="5661" max="5889" width="13.7109375" style="49"/>
    <col min="5890" max="5890" width="2" style="49" customWidth="1"/>
    <col min="5891" max="5891" width="7.28515625" style="49" customWidth="1"/>
    <col min="5892" max="5892" width="9.85546875" style="49" customWidth="1"/>
    <col min="5893" max="5893" width="15.7109375" style="49" customWidth="1"/>
    <col min="5894" max="5894" width="11.7109375" style="49" customWidth="1"/>
    <col min="5895" max="5895" width="11.85546875" style="49" customWidth="1"/>
    <col min="5896" max="5897" width="40.42578125" style="49" customWidth="1"/>
    <col min="5898" max="5899" width="14.7109375" style="49" customWidth="1"/>
    <col min="5900" max="5900" width="40.42578125" style="49" customWidth="1"/>
    <col min="5901" max="5901" width="14.42578125" style="49" customWidth="1"/>
    <col min="5902" max="5902" width="13.7109375" style="49"/>
    <col min="5903" max="5903" width="23" style="49" customWidth="1"/>
    <col min="5904" max="5904" width="26.28515625" style="49" customWidth="1"/>
    <col min="5905" max="5905" width="22.5703125" style="49" customWidth="1"/>
    <col min="5906" max="5906" width="20.7109375" style="49" customWidth="1"/>
    <col min="5907" max="5908" width="13.7109375" style="49"/>
    <col min="5909" max="5909" width="16.28515625" style="49" customWidth="1"/>
    <col min="5910" max="5911" width="12.85546875" style="49" customWidth="1"/>
    <col min="5912" max="5912" width="12.7109375" style="49" customWidth="1"/>
    <col min="5913" max="5913" width="14.28515625" style="49" customWidth="1"/>
    <col min="5914" max="5914" width="16.28515625" style="49" customWidth="1"/>
    <col min="5915" max="5915" width="18.7109375" style="49" customWidth="1"/>
    <col min="5916" max="5916" width="49.28515625" style="49" customWidth="1"/>
    <col min="5917" max="6145" width="13.7109375" style="49"/>
    <col min="6146" max="6146" width="2" style="49" customWidth="1"/>
    <col min="6147" max="6147" width="7.28515625" style="49" customWidth="1"/>
    <col min="6148" max="6148" width="9.85546875" style="49" customWidth="1"/>
    <col min="6149" max="6149" width="15.7109375" style="49" customWidth="1"/>
    <col min="6150" max="6150" width="11.7109375" style="49" customWidth="1"/>
    <col min="6151" max="6151" width="11.85546875" style="49" customWidth="1"/>
    <col min="6152" max="6153" width="40.42578125" style="49" customWidth="1"/>
    <col min="6154" max="6155" width="14.7109375" style="49" customWidth="1"/>
    <col min="6156" max="6156" width="40.42578125" style="49" customWidth="1"/>
    <col min="6157" max="6157" width="14.42578125" style="49" customWidth="1"/>
    <col min="6158" max="6158" width="13.7109375" style="49"/>
    <col min="6159" max="6159" width="23" style="49" customWidth="1"/>
    <col min="6160" max="6160" width="26.28515625" style="49" customWidth="1"/>
    <col min="6161" max="6161" width="22.5703125" style="49" customWidth="1"/>
    <col min="6162" max="6162" width="20.7109375" style="49" customWidth="1"/>
    <col min="6163" max="6164" width="13.7109375" style="49"/>
    <col min="6165" max="6165" width="16.28515625" style="49" customWidth="1"/>
    <col min="6166" max="6167" width="12.85546875" style="49" customWidth="1"/>
    <col min="6168" max="6168" width="12.7109375" style="49" customWidth="1"/>
    <col min="6169" max="6169" width="14.28515625" style="49" customWidth="1"/>
    <col min="6170" max="6170" width="16.28515625" style="49" customWidth="1"/>
    <col min="6171" max="6171" width="18.7109375" style="49" customWidth="1"/>
    <col min="6172" max="6172" width="49.28515625" style="49" customWidth="1"/>
    <col min="6173" max="6401" width="13.7109375" style="49"/>
    <col min="6402" max="6402" width="2" style="49" customWidth="1"/>
    <col min="6403" max="6403" width="7.28515625" style="49" customWidth="1"/>
    <col min="6404" max="6404" width="9.85546875" style="49" customWidth="1"/>
    <col min="6405" max="6405" width="15.7109375" style="49" customWidth="1"/>
    <col min="6406" max="6406" width="11.7109375" style="49" customWidth="1"/>
    <col min="6407" max="6407" width="11.85546875" style="49" customWidth="1"/>
    <col min="6408" max="6409" width="40.42578125" style="49" customWidth="1"/>
    <col min="6410" max="6411" width="14.7109375" style="49" customWidth="1"/>
    <col min="6412" max="6412" width="40.42578125" style="49" customWidth="1"/>
    <col min="6413" max="6413" width="14.42578125" style="49" customWidth="1"/>
    <col min="6414" max="6414" width="13.7109375" style="49"/>
    <col min="6415" max="6415" width="23" style="49" customWidth="1"/>
    <col min="6416" max="6416" width="26.28515625" style="49" customWidth="1"/>
    <col min="6417" max="6417" width="22.5703125" style="49" customWidth="1"/>
    <col min="6418" max="6418" width="20.7109375" style="49" customWidth="1"/>
    <col min="6419" max="6420" width="13.7109375" style="49"/>
    <col min="6421" max="6421" width="16.28515625" style="49" customWidth="1"/>
    <col min="6422" max="6423" width="12.85546875" style="49" customWidth="1"/>
    <col min="6424" max="6424" width="12.7109375" style="49" customWidth="1"/>
    <col min="6425" max="6425" width="14.28515625" style="49" customWidth="1"/>
    <col min="6426" max="6426" width="16.28515625" style="49" customWidth="1"/>
    <col min="6427" max="6427" width="18.7109375" style="49" customWidth="1"/>
    <col min="6428" max="6428" width="49.28515625" style="49" customWidth="1"/>
    <col min="6429" max="6657" width="13.7109375" style="49"/>
    <col min="6658" max="6658" width="2" style="49" customWidth="1"/>
    <col min="6659" max="6659" width="7.28515625" style="49" customWidth="1"/>
    <col min="6660" max="6660" width="9.85546875" style="49" customWidth="1"/>
    <col min="6661" max="6661" width="15.7109375" style="49" customWidth="1"/>
    <col min="6662" max="6662" width="11.7109375" style="49" customWidth="1"/>
    <col min="6663" max="6663" width="11.85546875" style="49" customWidth="1"/>
    <col min="6664" max="6665" width="40.42578125" style="49" customWidth="1"/>
    <col min="6666" max="6667" width="14.7109375" style="49" customWidth="1"/>
    <col min="6668" max="6668" width="40.42578125" style="49" customWidth="1"/>
    <col min="6669" max="6669" width="14.42578125" style="49" customWidth="1"/>
    <col min="6670" max="6670" width="13.7109375" style="49"/>
    <col min="6671" max="6671" width="23" style="49" customWidth="1"/>
    <col min="6672" max="6672" width="26.28515625" style="49" customWidth="1"/>
    <col min="6673" max="6673" width="22.5703125" style="49" customWidth="1"/>
    <col min="6674" max="6674" width="20.7109375" style="49" customWidth="1"/>
    <col min="6675" max="6676" width="13.7109375" style="49"/>
    <col min="6677" max="6677" width="16.28515625" style="49" customWidth="1"/>
    <col min="6678" max="6679" width="12.85546875" style="49" customWidth="1"/>
    <col min="6680" max="6680" width="12.7109375" style="49" customWidth="1"/>
    <col min="6681" max="6681" width="14.28515625" style="49" customWidth="1"/>
    <col min="6682" max="6682" width="16.28515625" style="49" customWidth="1"/>
    <col min="6683" max="6683" width="18.7109375" style="49" customWidth="1"/>
    <col min="6684" max="6684" width="49.28515625" style="49" customWidth="1"/>
    <col min="6685" max="6913" width="13.7109375" style="49"/>
    <col min="6914" max="6914" width="2" style="49" customWidth="1"/>
    <col min="6915" max="6915" width="7.28515625" style="49" customWidth="1"/>
    <col min="6916" max="6916" width="9.85546875" style="49" customWidth="1"/>
    <col min="6917" max="6917" width="15.7109375" style="49" customWidth="1"/>
    <col min="6918" max="6918" width="11.7109375" style="49" customWidth="1"/>
    <col min="6919" max="6919" width="11.85546875" style="49" customWidth="1"/>
    <col min="6920" max="6921" width="40.42578125" style="49" customWidth="1"/>
    <col min="6922" max="6923" width="14.7109375" style="49" customWidth="1"/>
    <col min="6924" max="6924" width="40.42578125" style="49" customWidth="1"/>
    <col min="6925" max="6925" width="14.42578125" style="49" customWidth="1"/>
    <col min="6926" max="6926" width="13.7109375" style="49"/>
    <col min="6927" max="6927" width="23" style="49" customWidth="1"/>
    <col min="6928" max="6928" width="26.28515625" style="49" customWidth="1"/>
    <col min="6929" max="6929" width="22.5703125" style="49" customWidth="1"/>
    <col min="6930" max="6930" width="20.7109375" style="49" customWidth="1"/>
    <col min="6931" max="6932" width="13.7109375" style="49"/>
    <col min="6933" max="6933" width="16.28515625" style="49" customWidth="1"/>
    <col min="6934" max="6935" width="12.85546875" style="49" customWidth="1"/>
    <col min="6936" max="6936" width="12.7109375" style="49" customWidth="1"/>
    <col min="6937" max="6937" width="14.28515625" style="49" customWidth="1"/>
    <col min="6938" max="6938" width="16.28515625" style="49" customWidth="1"/>
    <col min="6939" max="6939" width="18.7109375" style="49" customWidth="1"/>
    <col min="6940" max="6940" width="49.28515625" style="49" customWidth="1"/>
    <col min="6941" max="7169" width="13.7109375" style="49"/>
    <col min="7170" max="7170" width="2" style="49" customWidth="1"/>
    <col min="7171" max="7171" width="7.28515625" style="49" customWidth="1"/>
    <col min="7172" max="7172" width="9.85546875" style="49" customWidth="1"/>
    <col min="7173" max="7173" width="15.7109375" style="49" customWidth="1"/>
    <col min="7174" max="7174" width="11.7109375" style="49" customWidth="1"/>
    <col min="7175" max="7175" width="11.85546875" style="49" customWidth="1"/>
    <col min="7176" max="7177" width="40.42578125" style="49" customWidth="1"/>
    <col min="7178" max="7179" width="14.7109375" style="49" customWidth="1"/>
    <col min="7180" max="7180" width="40.42578125" style="49" customWidth="1"/>
    <col min="7181" max="7181" width="14.42578125" style="49" customWidth="1"/>
    <col min="7182" max="7182" width="13.7109375" style="49"/>
    <col min="7183" max="7183" width="23" style="49" customWidth="1"/>
    <col min="7184" max="7184" width="26.28515625" style="49" customWidth="1"/>
    <col min="7185" max="7185" width="22.5703125" style="49" customWidth="1"/>
    <col min="7186" max="7186" width="20.7109375" style="49" customWidth="1"/>
    <col min="7187" max="7188" width="13.7109375" style="49"/>
    <col min="7189" max="7189" width="16.28515625" style="49" customWidth="1"/>
    <col min="7190" max="7191" width="12.85546875" style="49" customWidth="1"/>
    <col min="7192" max="7192" width="12.7109375" style="49" customWidth="1"/>
    <col min="7193" max="7193" width="14.28515625" style="49" customWidth="1"/>
    <col min="7194" max="7194" width="16.28515625" style="49" customWidth="1"/>
    <col min="7195" max="7195" width="18.7109375" style="49" customWidth="1"/>
    <col min="7196" max="7196" width="49.28515625" style="49" customWidth="1"/>
    <col min="7197" max="7425" width="13.7109375" style="49"/>
    <col min="7426" max="7426" width="2" style="49" customWidth="1"/>
    <col min="7427" max="7427" width="7.28515625" style="49" customWidth="1"/>
    <col min="7428" max="7428" width="9.85546875" style="49" customWidth="1"/>
    <col min="7429" max="7429" width="15.7109375" style="49" customWidth="1"/>
    <col min="7430" max="7430" width="11.7109375" style="49" customWidth="1"/>
    <col min="7431" max="7431" width="11.85546875" style="49" customWidth="1"/>
    <col min="7432" max="7433" width="40.42578125" style="49" customWidth="1"/>
    <col min="7434" max="7435" width="14.7109375" style="49" customWidth="1"/>
    <col min="7436" max="7436" width="40.42578125" style="49" customWidth="1"/>
    <col min="7437" max="7437" width="14.42578125" style="49" customWidth="1"/>
    <col min="7438" max="7438" width="13.7109375" style="49"/>
    <col min="7439" max="7439" width="23" style="49" customWidth="1"/>
    <col min="7440" max="7440" width="26.28515625" style="49" customWidth="1"/>
    <col min="7441" max="7441" width="22.5703125" style="49" customWidth="1"/>
    <col min="7442" max="7442" width="20.7109375" style="49" customWidth="1"/>
    <col min="7443" max="7444" width="13.7109375" style="49"/>
    <col min="7445" max="7445" width="16.28515625" style="49" customWidth="1"/>
    <col min="7446" max="7447" width="12.85546875" style="49" customWidth="1"/>
    <col min="7448" max="7448" width="12.7109375" style="49" customWidth="1"/>
    <col min="7449" max="7449" width="14.28515625" style="49" customWidth="1"/>
    <col min="7450" max="7450" width="16.28515625" style="49" customWidth="1"/>
    <col min="7451" max="7451" width="18.7109375" style="49" customWidth="1"/>
    <col min="7452" max="7452" width="49.28515625" style="49" customWidth="1"/>
    <col min="7453" max="7681" width="13.7109375" style="49"/>
    <col min="7682" max="7682" width="2" style="49" customWidth="1"/>
    <col min="7683" max="7683" width="7.28515625" style="49" customWidth="1"/>
    <col min="7684" max="7684" width="9.85546875" style="49" customWidth="1"/>
    <col min="7685" max="7685" width="15.7109375" style="49" customWidth="1"/>
    <col min="7686" max="7686" width="11.7109375" style="49" customWidth="1"/>
    <col min="7687" max="7687" width="11.85546875" style="49" customWidth="1"/>
    <col min="7688" max="7689" width="40.42578125" style="49" customWidth="1"/>
    <col min="7690" max="7691" width="14.7109375" style="49" customWidth="1"/>
    <col min="7692" max="7692" width="40.42578125" style="49" customWidth="1"/>
    <col min="7693" max="7693" width="14.42578125" style="49" customWidth="1"/>
    <col min="7694" max="7694" width="13.7109375" style="49"/>
    <col min="7695" max="7695" width="23" style="49" customWidth="1"/>
    <col min="7696" max="7696" width="26.28515625" style="49" customWidth="1"/>
    <col min="7697" max="7697" width="22.5703125" style="49" customWidth="1"/>
    <col min="7698" max="7698" width="20.7109375" style="49" customWidth="1"/>
    <col min="7699" max="7700" width="13.7109375" style="49"/>
    <col min="7701" max="7701" width="16.28515625" style="49" customWidth="1"/>
    <col min="7702" max="7703" width="12.85546875" style="49" customWidth="1"/>
    <col min="7704" max="7704" width="12.7109375" style="49" customWidth="1"/>
    <col min="7705" max="7705" width="14.28515625" style="49" customWidth="1"/>
    <col min="7706" max="7706" width="16.28515625" style="49" customWidth="1"/>
    <col min="7707" max="7707" width="18.7109375" style="49" customWidth="1"/>
    <col min="7708" max="7708" width="49.28515625" style="49" customWidth="1"/>
    <col min="7709" max="7937" width="13.7109375" style="49"/>
    <col min="7938" max="7938" width="2" style="49" customWidth="1"/>
    <col min="7939" max="7939" width="7.28515625" style="49" customWidth="1"/>
    <col min="7940" max="7940" width="9.85546875" style="49" customWidth="1"/>
    <col min="7941" max="7941" width="15.7109375" style="49" customWidth="1"/>
    <col min="7942" max="7942" width="11.7109375" style="49" customWidth="1"/>
    <col min="7943" max="7943" width="11.85546875" style="49" customWidth="1"/>
    <col min="7944" max="7945" width="40.42578125" style="49" customWidth="1"/>
    <col min="7946" max="7947" width="14.7109375" style="49" customWidth="1"/>
    <col min="7948" max="7948" width="40.42578125" style="49" customWidth="1"/>
    <col min="7949" max="7949" width="14.42578125" style="49" customWidth="1"/>
    <col min="7950" max="7950" width="13.7109375" style="49"/>
    <col min="7951" max="7951" width="23" style="49" customWidth="1"/>
    <col min="7952" max="7952" width="26.28515625" style="49" customWidth="1"/>
    <col min="7953" max="7953" width="22.5703125" style="49" customWidth="1"/>
    <col min="7954" max="7954" width="20.7109375" style="49" customWidth="1"/>
    <col min="7955" max="7956" width="13.7109375" style="49"/>
    <col min="7957" max="7957" width="16.28515625" style="49" customWidth="1"/>
    <col min="7958" max="7959" width="12.85546875" style="49" customWidth="1"/>
    <col min="7960" max="7960" width="12.7109375" style="49" customWidth="1"/>
    <col min="7961" max="7961" width="14.28515625" style="49" customWidth="1"/>
    <col min="7962" max="7962" width="16.28515625" style="49" customWidth="1"/>
    <col min="7963" max="7963" width="18.7109375" style="49" customWidth="1"/>
    <col min="7964" max="7964" width="49.28515625" style="49" customWidth="1"/>
    <col min="7965" max="8193" width="13.7109375" style="49"/>
    <col min="8194" max="8194" width="2" style="49" customWidth="1"/>
    <col min="8195" max="8195" width="7.28515625" style="49" customWidth="1"/>
    <col min="8196" max="8196" width="9.85546875" style="49" customWidth="1"/>
    <col min="8197" max="8197" width="15.7109375" style="49" customWidth="1"/>
    <col min="8198" max="8198" width="11.7109375" style="49" customWidth="1"/>
    <col min="8199" max="8199" width="11.85546875" style="49" customWidth="1"/>
    <col min="8200" max="8201" width="40.42578125" style="49" customWidth="1"/>
    <col min="8202" max="8203" width="14.7109375" style="49" customWidth="1"/>
    <col min="8204" max="8204" width="40.42578125" style="49" customWidth="1"/>
    <col min="8205" max="8205" width="14.42578125" style="49" customWidth="1"/>
    <col min="8206" max="8206" width="13.7109375" style="49"/>
    <col min="8207" max="8207" width="23" style="49" customWidth="1"/>
    <col min="8208" max="8208" width="26.28515625" style="49" customWidth="1"/>
    <col min="8209" max="8209" width="22.5703125" style="49" customWidth="1"/>
    <col min="8210" max="8210" width="20.7109375" style="49" customWidth="1"/>
    <col min="8211" max="8212" width="13.7109375" style="49"/>
    <col min="8213" max="8213" width="16.28515625" style="49" customWidth="1"/>
    <col min="8214" max="8215" width="12.85546875" style="49" customWidth="1"/>
    <col min="8216" max="8216" width="12.7109375" style="49" customWidth="1"/>
    <col min="8217" max="8217" width="14.28515625" style="49" customWidth="1"/>
    <col min="8218" max="8218" width="16.28515625" style="49" customWidth="1"/>
    <col min="8219" max="8219" width="18.7109375" style="49" customWidth="1"/>
    <col min="8220" max="8220" width="49.28515625" style="49" customWidth="1"/>
    <col min="8221" max="8449" width="13.7109375" style="49"/>
    <col min="8450" max="8450" width="2" style="49" customWidth="1"/>
    <col min="8451" max="8451" width="7.28515625" style="49" customWidth="1"/>
    <col min="8452" max="8452" width="9.85546875" style="49" customWidth="1"/>
    <col min="8453" max="8453" width="15.7109375" style="49" customWidth="1"/>
    <col min="8454" max="8454" width="11.7109375" style="49" customWidth="1"/>
    <col min="8455" max="8455" width="11.85546875" style="49" customWidth="1"/>
    <col min="8456" max="8457" width="40.42578125" style="49" customWidth="1"/>
    <col min="8458" max="8459" width="14.7109375" style="49" customWidth="1"/>
    <col min="8460" max="8460" width="40.42578125" style="49" customWidth="1"/>
    <col min="8461" max="8461" width="14.42578125" style="49" customWidth="1"/>
    <col min="8462" max="8462" width="13.7109375" style="49"/>
    <col min="8463" max="8463" width="23" style="49" customWidth="1"/>
    <col min="8464" max="8464" width="26.28515625" style="49" customWidth="1"/>
    <col min="8465" max="8465" width="22.5703125" style="49" customWidth="1"/>
    <col min="8466" max="8466" width="20.7109375" style="49" customWidth="1"/>
    <col min="8467" max="8468" width="13.7109375" style="49"/>
    <col min="8469" max="8469" width="16.28515625" style="49" customWidth="1"/>
    <col min="8470" max="8471" width="12.85546875" style="49" customWidth="1"/>
    <col min="8472" max="8472" width="12.7109375" style="49" customWidth="1"/>
    <col min="8473" max="8473" width="14.28515625" style="49" customWidth="1"/>
    <col min="8474" max="8474" width="16.28515625" style="49" customWidth="1"/>
    <col min="8475" max="8475" width="18.7109375" style="49" customWidth="1"/>
    <col min="8476" max="8476" width="49.28515625" style="49" customWidth="1"/>
    <col min="8477" max="8705" width="13.7109375" style="49"/>
    <col min="8706" max="8706" width="2" style="49" customWidth="1"/>
    <col min="8707" max="8707" width="7.28515625" style="49" customWidth="1"/>
    <col min="8708" max="8708" width="9.85546875" style="49" customWidth="1"/>
    <col min="8709" max="8709" width="15.7109375" style="49" customWidth="1"/>
    <col min="8710" max="8710" width="11.7109375" style="49" customWidth="1"/>
    <col min="8711" max="8711" width="11.85546875" style="49" customWidth="1"/>
    <col min="8712" max="8713" width="40.42578125" style="49" customWidth="1"/>
    <col min="8714" max="8715" width="14.7109375" style="49" customWidth="1"/>
    <col min="8716" max="8716" width="40.42578125" style="49" customWidth="1"/>
    <col min="8717" max="8717" width="14.42578125" style="49" customWidth="1"/>
    <col min="8718" max="8718" width="13.7109375" style="49"/>
    <col min="8719" max="8719" width="23" style="49" customWidth="1"/>
    <col min="8720" max="8720" width="26.28515625" style="49" customWidth="1"/>
    <col min="8721" max="8721" width="22.5703125" style="49" customWidth="1"/>
    <col min="8722" max="8722" width="20.7109375" style="49" customWidth="1"/>
    <col min="8723" max="8724" width="13.7109375" style="49"/>
    <col min="8725" max="8725" width="16.28515625" style="49" customWidth="1"/>
    <col min="8726" max="8727" width="12.85546875" style="49" customWidth="1"/>
    <col min="8728" max="8728" width="12.7109375" style="49" customWidth="1"/>
    <col min="8729" max="8729" width="14.28515625" style="49" customWidth="1"/>
    <col min="8730" max="8730" width="16.28515625" style="49" customWidth="1"/>
    <col min="8731" max="8731" width="18.7109375" style="49" customWidth="1"/>
    <col min="8732" max="8732" width="49.28515625" style="49" customWidth="1"/>
    <col min="8733" max="8961" width="13.7109375" style="49"/>
    <col min="8962" max="8962" width="2" style="49" customWidth="1"/>
    <col min="8963" max="8963" width="7.28515625" style="49" customWidth="1"/>
    <col min="8964" max="8964" width="9.85546875" style="49" customWidth="1"/>
    <col min="8965" max="8965" width="15.7109375" style="49" customWidth="1"/>
    <col min="8966" max="8966" width="11.7109375" style="49" customWidth="1"/>
    <col min="8967" max="8967" width="11.85546875" style="49" customWidth="1"/>
    <col min="8968" max="8969" width="40.42578125" style="49" customWidth="1"/>
    <col min="8970" max="8971" width="14.7109375" style="49" customWidth="1"/>
    <col min="8972" max="8972" width="40.42578125" style="49" customWidth="1"/>
    <col min="8973" max="8973" width="14.42578125" style="49" customWidth="1"/>
    <col min="8974" max="8974" width="13.7109375" style="49"/>
    <col min="8975" max="8975" width="23" style="49" customWidth="1"/>
    <col min="8976" max="8976" width="26.28515625" style="49" customWidth="1"/>
    <col min="8977" max="8977" width="22.5703125" style="49" customWidth="1"/>
    <col min="8978" max="8978" width="20.7109375" style="49" customWidth="1"/>
    <col min="8979" max="8980" width="13.7109375" style="49"/>
    <col min="8981" max="8981" width="16.28515625" style="49" customWidth="1"/>
    <col min="8982" max="8983" width="12.85546875" style="49" customWidth="1"/>
    <col min="8984" max="8984" width="12.7109375" style="49" customWidth="1"/>
    <col min="8985" max="8985" width="14.28515625" style="49" customWidth="1"/>
    <col min="8986" max="8986" width="16.28515625" style="49" customWidth="1"/>
    <col min="8987" max="8987" width="18.7109375" style="49" customWidth="1"/>
    <col min="8988" max="8988" width="49.28515625" style="49" customWidth="1"/>
    <col min="8989" max="9217" width="13.7109375" style="49"/>
    <col min="9218" max="9218" width="2" style="49" customWidth="1"/>
    <col min="9219" max="9219" width="7.28515625" style="49" customWidth="1"/>
    <col min="9220" max="9220" width="9.85546875" style="49" customWidth="1"/>
    <col min="9221" max="9221" width="15.7109375" style="49" customWidth="1"/>
    <col min="9222" max="9222" width="11.7109375" style="49" customWidth="1"/>
    <col min="9223" max="9223" width="11.85546875" style="49" customWidth="1"/>
    <col min="9224" max="9225" width="40.42578125" style="49" customWidth="1"/>
    <col min="9226" max="9227" width="14.7109375" style="49" customWidth="1"/>
    <col min="9228" max="9228" width="40.42578125" style="49" customWidth="1"/>
    <col min="9229" max="9229" width="14.42578125" style="49" customWidth="1"/>
    <col min="9230" max="9230" width="13.7109375" style="49"/>
    <col min="9231" max="9231" width="23" style="49" customWidth="1"/>
    <col min="9232" max="9232" width="26.28515625" style="49" customWidth="1"/>
    <col min="9233" max="9233" width="22.5703125" style="49" customWidth="1"/>
    <col min="9234" max="9234" width="20.7109375" style="49" customWidth="1"/>
    <col min="9235" max="9236" width="13.7109375" style="49"/>
    <col min="9237" max="9237" width="16.28515625" style="49" customWidth="1"/>
    <col min="9238" max="9239" width="12.85546875" style="49" customWidth="1"/>
    <col min="9240" max="9240" width="12.7109375" style="49" customWidth="1"/>
    <col min="9241" max="9241" width="14.28515625" style="49" customWidth="1"/>
    <col min="9242" max="9242" width="16.28515625" style="49" customWidth="1"/>
    <col min="9243" max="9243" width="18.7109375" style="49" customWidth="1"/>
    <col min="9244" max="9244" width="49.28515625" style="49" customWidth="1"/>
    <col min="9245" max="9473" width="13.7109375" style="49"/>
    <col min="9474" max="9474" width="2" style="49" customWidth="1"/>
    <col min="9475" max="9475" width="7.28515625" style="49" customWidth="1"/>
    <col min="9476" max="9476" width="9.85546875" style="49" customWidth="1"/>
    <col min="9477" max="9477" width="15.7109375" style="49" customWidth="1"/>
    <col min="9478" max="9478" width="11.7109375" style="49" customWidth="1"/>
    <col min="9479" max="9479" width="11.85546875" style="49" customWidth="1"/>
    <col min="9480" max="9481" width="40.42578125" style="49" customWidth="1"/>
    <col min="9482" max="9483" width="14.7109375" style="49" customWidth="1"/>
    <col min="9484" max="9484" width="40.42578125" style="49" customWidth="1"/>
    <col min="9485" max="9485" width="14.42578125" style="49" customWidth="1"/>
    <col min="9486" max="9486" width="13.7109375" style="49"/>
    <col min="9487" max="9487" width="23" style="49" customWidth="1"/>
    <col min="9488" max="9488" width="26.28515625" style="49" customWidth="1"/>
    <col min="9489" max="9489" width="22.5703125" style="49" customWidth="1"/>
    <col min="9490" max="9490" width="20.7109375" style="49" customWidth="1"/>
    <col min="9491" max="9492" width="13.7109375" style="49"/>
    <col min="9493" max="9493" width="16.28515625" style="49" customWidth="1"/>
    <col min="9494" max="9495" width="12.85546875" style="49" customWidth="1"/>
    <col min="9496" max="9496" width="12.7109375" style="49" customWidth="1"/>
    <col min="9497" max="9497" width="14.28515625" style="49" customWidth="1"/>
    <col min="9498" max="9498" width="16.28515625" style="49" customWidth="1"/>
    <col min="9499" max="9499" width="18.7109375" style="49" customWidth="1"/>
    <col min="9500" max="9500" width="49.28515625" style="49" customWidth="1"/>
    <col min="9501" max="9729" width="13.7109375" style="49"/>
    <col min="9730" max="9730" width="2" style="49" customWidth="1"/>
    <col min="9731" max="9731" width="7.28515625" style="49" customWidth="1"/>
    <col min="9732" max="9732" width="9.85546875" style="49" customWidth="1"/>
    <col min="9733" max="9733" width="15.7109375" style="49" customWidth="1"/>
    <col min="9734" max="9734" width="11.7109375" style="49" customWidth="1"/>
    <col min="9735" max="9735" width="11.85546875" style="49" customWidth="1"/>
    <col min="9736" max="9737" width="40.42578125" style="49" customWidth="1"/>
    <col min="9738" max="9739" width="14.7109375" style="49" customWidth="1"/>
    <col min="9740" max="9740" width="40.42578125" style="49" customWidth="1"/>
    <col min="9741" max="9741" width="14.42578125" style="49" customWidth="1"/>
    <col min="9742" max="9742" width="13.7109375" style="49"/>
    <col min="9743" max="9743" width="23" style="49" customWidth="1"/>
    <col min="9744" max="9744" width="26.28515625" style="49" customWidth="1"/>
    <col min="9745" max="9745" width="22.5703125" style="49" customWidth="1"/>
    <col min="9746" max="9746" width="20.7109375" style="49" customWidth="1"/>
    <col min="9747" max="9748" width="13.7109375" style="49"/>
    <col min="9749" max="9749" width="16.28515625" style="49" customWidth="1"/>
    <col min="9750" max="9751" width="12.85546875" style="49" customWidth="1"/>
    <col min="9752" max="9752" width="12.7109375" style="49" customWidth="1"/>
    <col min="9753" max="9753" width="14.28515625" style="49" customWidth="1"/>
    <col min="9754" max="9754" width="16.28515625" style="49" customWidth="1"/>
    <col min="9755" max="9755" width="18.7109375" style="49" customWidth="1"/>
    <col min="9756" max="9756" width="49.28515625" style="49" customWidth="1"/>
    <col min="9757" max="9985" width="13.7109375" style="49"/>
    <col min="9986" max="9986" width="2" style="49" customWidth="1"/>
    <col min="9987" max="9987" width="7.28515625" style="49" customWidth="1"/>
    <col min="9988" max="9988" width="9.85546875" style="49" customWidth="1"/>
    <col min="9989" max="9989" width="15.7109375" style="49" customWidth="1"/>
    <col min="9990" max="9990" width="11.7109375" style="49" customWidth="1"/>
    <col min="9991" max="9991" width="11.85546875" style="49" customWidth="1"/>
    <col min="9992" max="9993" width="40.42578125" style="49" customWidth="1"/>
    <col min="9994" max="9995" width="14.7109375" style="49" customWidth="1"/>
    <col min="9996" max="9996" width="40.42578125" style="49" customWidth="1"/>
    <col min="9997" max="9997" width="14.42578125" style="49" customWidth="1"/>
    <col min="9998" max="9998" width="13.7109375" style="49"/>
    <col min="9999" max="9999" width="23" style="49" customWidth="1"/>
    <col min="10000" max="10000" width="26.28515625" style="49" customWidth="1"/>
    <col min="10001" max="10001" width="22.5703125" style="49" customWidth="1"/>
    <col min="10002" max="10002" width="20.7109375" style="49" customWidth="1"/>
    <col min="10003" max="10004" width="13.7109375" style="49"/>
    <col min="10005" max="10005" width="16.28515625" style="49" customWidth="1"/>
    <col min="10006" max="10007" width="12.85546875" style="49" customWidth="1"/>
    <col min="10008" max="10008" width="12.7109375" style="49" customWidth="1"/>
    <col min="10009" max="10009" width="14.28515625" style="49" customWidth="1"/>
    <col min="10010" max="10010" width="16.28515625" style="49" customWidth="1"/>
    <col min="10011" max="10011" width="18.7109375" style="49" customWidth="1"/>
    <col min="10012" max="10012" width="49.28515625" style="49" customWidth="1"/>
    <col min="10013" max="10241" width="13.7109375" style="49"/>
    <col min="10242" max="10242" width="2" style="49" customWidth="1"/>
    <col min="10243" max="10243" width="7.28515625" style="49" customWidth="1"/>
    <col min="10244" max="10244" width="9.85546875" style="49" customWidth="1"/>
    <col min="10245" max="10245" width="15.7109375" style="49" customWidth="1"/>
    <col min="10246" max="10246" width="11.7109375" style="49" customWidth="1"/>
    <col min="10247" max="10247" width="11.85546875" style="49" customWidth="1"/>
    <col min="10248" max="10249" width="40.42578125" style="49" customWidth="1"/>
    <col min="10250" max="10251" width="14.7109375" style="49" customWidth="1"/>
    <col min="10252" max="10252" width="40.42578125" style="49" customWidth="1"/>
    <col min="10253" max="10253" width="14.42578125" style="49" customWidth="1"/>
    <col min="10254" max="10254" width="13.7109375" style="49"/>
    <col min="10255" max="10255" width="23" style="49" customWidth="1"/>
    <col min="10256" max="10256" width="26.28515625" style="49" customWidth="1"/>
    <col min="10257" max="10257" width="22.5703125" style="49" customWidth="1"/>
    <col min="10258" max="10258" width="20.7109375" style="49" customWidth="1"/>
    <col min="10259" max="10260" width="13.7109375" style="49"/>
    <col min="10261" max="10261" width="16.28515625" style="49" customWidth="1"/>
    <col min="10262" max="10263" width="12.85546875" style="49" customWidth="1"/>
    <col min="10264" max="10264" width="12.7109375" style="49" customWidth="1"/>
    <col min="10265" max="10265" width="14.28515625" style="49" customWidth="1"/>
    <col min="10266" max="10266" width="16.28515625" style="49" customWidth="1"/>
    <col min="10267" max="10267" width="18.7109375" style="49" customWidth="1"/>
    <col min="10268" max="10268" width="49.28515625" style="49" customWidth="1"/>
    <col min="10269" max="10497" width="13.7109375" style="49"/>
    <col min="10498" max="10498" width="2" style="49" customWidth="1"/>
    <col min="10499" max="10499" width="7.28515625" style="49" customWidth="1"/>
    <col min="10500" max="10500" width="9.85546875" style="49" customWidth="1"/>
    <col min="10501" max="10501" width="15.7109375" style="49" customWidth="1"/>
    <col min="10502" max="10502" width="11.7109375" style="49" customWidth="1"/>
    <col min="10503" max="10503" width="11.85546875" style="49" customWidth="1"/>
    <col min="10504" max="10505" width="40.42578125" style="49" customWidth="1"/>
    <col min="10506" max="10507" width="14.7109375" style="49" customWidth="1"/>
    <col min="10508" max="10508" width="40.42578125" style="49" customWidth="1"/>
    <col min="10509" max="10509" width="14.42578125" style="49" customWidth="1"/>
    <col min="10510" max="10510" width="13.7109375" style="49"/>
    <col min="10511" max="10511" width="23" style="49" customWidth="1"/>
    <col min="10512" max="10512" width="26.28515625" style="49" customWidth="1"/>
    <col min="10513" max="10513" width="22.5703125" style="49" customWidth="1"/>
    <col min="10514" max="10514" width="20.7109375" style="49" customWidth="1"/>
    <col min="10515" max="10516" width="13.7109375" style="49"/>
    <col min="10517" max="10517" width="16.28515625" style="49" customWidth="1"/>
    <col min="10518" max="10519" width="12.85546875" style="49" customWidth="1"/>
    <col min="10520" max="10520" width="12.7109375" style="49" customWidth="1"/>
    <col min="10521" max="10521" width="14.28515625" style="49" customWidth="1"/>
    <col min="10522" max="10522" width="16.28515625" style="49" customWidth="1"/>
    <col min="10523" max="10523" width="18.7109375" style="49" customWidth="1"/>
    <col min="10524" max="10524" width="49.28515625" style="49" customWidth="1"/>
    <col min="10525" max="10753" width="13.7109375" style="49"/>
    <col min="10754" max="10754" width="2" style="49" customWidth="1"/>
    <col min="10755" max="10755" width="7.28515625" style="49" customWidth="1"/>
    <col min="10756" max="10756" width="9.85546875" style="49" customWidth="1"/>
    <col min="10757" max="10757" width="15.7109375" style="49" customWidth="1"/>
    <col min="10758" max="10758" width="11.7109375" style="49" customWidth="1"/>
    <col min="10759" max="10759" width="11.85546875" style="49" customWidth="1"/>
    <col min="10760" max="10761" width="40.42578125" style="49" customWidth="1"/>
    <col min="10762" max="10763" width="14.7109375" style="49" customWidth="1"/>
    <col min="10764" max="10764" width="40.42578125" style="49" customWidth="1"/>
    <col min="10765" max="10765" width="14.42578125" style="49" customWidth="1"/>
    <col min="10766" max="10766" width="13.7109375" style="49"/>
    <col min="10767" max="10767" width="23" style="49" customWidth="1"/>
    <col min="10768" max="10768" width="26.28515625" style="49" customWidth="1"/>
    <col min="10769" max="10769" width="22.5703125" style="49" customWidth="1"/>
    <col min="10770" max="10770" width="20.7109375" style="49" customWidth="1"/>
    <col min="10771" max="10772" width="13.7109375" style="49"/>
    <col min="10773" max="10773" width="16.28515625" style="49" customWidth="1"/>
    <col min="10774" max="10775" width="12.85546875" style="49" customWidth="1"/>
    <col min="10776" max="10776" width="12.7109375" style="49" customWidth="1"/>
    <col min="10777" max="10777" width="14.28515625" style="49" customWidth="1"/>
    <col min="10778" max="10778" width="16.28515625" style="49" customWidth="1"/>
    <col min="10779" max="10779" width="18.7109375" style="49" customWidth="1"/>
    <col min="10780" max="10780" width="49.28515625" style="49" customWidth="1"/>
    <col min="10781" max="11009" width="13.7109375" style="49"/>
    <col min="11010" max="11010" width="2" style="49" customWidth="1"/>
    <col min="11011" max="11011" width="7.28515625" style="49" customWidth="1"/>
    <col min="11012" max="11012" width="9.85546875" style="49" customWidth="1"/>
    <col min="11013" max="11013" width="15.7109375" style="49" customWidth="1"/>
    <col min="11014" max="11014" width="11.7109375" style="49" customWidth="1"/>
    <col min="11015" max="11015" width="11.85546875" style="49" customWidth="1"/>
    <col min="11016" max="11017" width="40.42578125" style="49" customWidth="1"/>
    <col min="11018" max="11019" width="14.7109375" style="49" customWidth="1"/>
    <col min="11020" max="11020" width="40.42578125" style="49" customWidth="1"/>
    <col min="11021" max="11021" width="14.42578125" style="49" customWidth="1"/>
    <col min="11022" max="11022" width="13.7109375" style="49"/>
    <col min="11023" max="11023" width="23" style="49" customWidth="1"/>
    <col min="11024" max="11024" width="26.28515625" style="49" customWidth="1"/>
    <col min="11025" max="11025" width="22.5703125" style="49" customWidth="1"/>
    <col min="11026" max="11026" width="20.7109375" style="49" customWidth="1"/>
    <col min="11027" max="11028" width="13.7109375" style="49"/>
    <col min="11029" max="11029" width="16.28515625" style="49" customWidth="1"/>
    <col min="11030" max="11031" width="12.85546875" style="49" customWidth="1"/>
    <col min="11032" max="11032" width="12.7109375" style="49" customWidth="1"/>
    <col min="11033" max="11033" width="14.28515625" style="49" customWidth="1"/>
    <col min="11034" max="11034" width="16.28515625" style="49" customWidth="1"/>
    <col min="11035" max="11035" width="18.7109375" style="49" customWidth="1"/>
    <col min="11036" max="11036" width="49.28515625" style="49" customWidth="1"/>
    <col min="11037" max="11265" width="13.7109375" style="49"/>
    <col min="11266" max="11266" width="2" style="49" customWidth="1"/>
    <col min="11267" max="11267" width="7.28515625" style="49" customWidth="1"/>
    <col min="11268" max="11268" width="9.85546875" style="49" customWidth="1"/>
    <col min="11269" max="11269" width="15.7109375" style="49" customWidth="1"/>
    <col min="11270" max="11270" width="11.7109375" style="49" customWidth="1"/>
    <col min="11271" max="11271" width="11.85546875" style="49" customWidth="1"/>
    <col min="11272" max="11273" width="40.42578125" style="49" customWidth="1"/>
    <col min="11274" max="11275" width="14.7109375" style="49" customWidth="1"/>
    <col min="11276" max="11276" width="40.42578125" style="49" customWidth="1"/>
    <col min="11277" max="11277" width="14.42578125" style="49" customWidth="1"/>
    <col min="11278" max="11278" width="13.7109375" style="49"/>
    <col min="11279" max="11279" width="23" style="49" customWidth="1"/>
    <col min="11280" max="11280" width="26.28515625" style="49" customWidth="1"/>
    <col min="11281" max="11281" width="22.5703125" style="49" customWidth="1"/>
    <col min="11282" max="11282" width="20.7109375" style="49" customWidth="1"/>
    <col min="11283" max="11284" width="13.7109375" style="49"/>
    <col min="11285" max="11285" width="16.28515625" style="49" customWidth="1"/>
    <col min="11286" max="11287" width="12.85546875" style="49" customWidth="1"/>
    <col min="11288" max="11288" width="12.7109375" style="49" customWidth="1"/>
    <col min="11289" max="11289" width="14.28515625" style="49" customWidth="1"/>
    <col min="11290" max="11290" width="16.28515625" style="49" customWidth="1"/>
    <col min="11291" max="11291" width="18.7109375" style="49" customWidth="1"/>
    <col min="11292" max="11292" width="49.28515625" style="49" customWidth="1"/>
    <col min="11293" max="11521" width="13.7109375" style="49"/>
    <col min="11522" max="11522" width="2" style="49" customWidth="1"/>
    <col min="11523" max="11523" width="7.28515625" style="49" customWidth="1"/>
    <col min="11524" max="11524" width="9.85546875" style="49" customWidth="1"/>
    <col min="11525" max="11525" width="15.7109375" style="49" customWidth="1"/>
    <col min="11526" max="11526" width="11.7109375" style="49" customWidth="1"/>
    <col min="11527" max="11527" width="11.85546875" style="49" customWidth="1"/>
    <col min="11528" max="11529" width="40.42578125" style="49" customWidth="1"/>
    <col min="11530" max="11531" width="14.7109375" style="49" customWidth="1"/>
    <col min="11532" max="11532" width="40.42578125" style="49" customWidth="1"/>
    <col min="11533" max="11533" width="14.42578125" style="49" customWidth="1"/>
    <col min="11534" max="11534" width="13.7109375" style="49"/>
    <col min="11535" max="11535" width="23" style="49" customWidth="1"/>
    <col min="11536" max="11536" width="26.28515625" style="49" customWidth="1"/>
    <col min="11537" max="11537" width="22.5703125" style="49" customWidth="1"/>
    <col min="11538" max="11538" width="20.7109375" style="49" customWidth="1"/>
    <col min="11539" max="11540" width="13.7109375" style="49"/>
    <col min="11541" max="11541" width="16.28515625" style="49" customWidth="1"/>
    <col min="11542" max="11543" width="12.85546875" style="49" customWidth="1"/>
    <col min="11544" max="11544" width="12.7109375" style="49" customWidth="1"/>
    <col min="11545" max="11545" width="14.28515625" style="49" customWidth="1"/>
    <col min="11546" max="11546" width="16.28515625" style="49" customWidth="1"/>
    <col min="11547" max="11547" width="18.7109375" style="49" customWidth="1"/>
    <col min="11548" max="11548" width="49.28515625" style="49" customWidth="1"/>
    <col min="11549" max="11777" width="13.7109375" style="49"/>
    <col min="11778" max="11778" width="2" style="49" customWidth="1"/>
    <col min="11779" max="11779" width="7.28515625" style="49" customWidth="1"/>
    <col min="11780" max="11780" width="9.85546875" style="49" customWidth="1"/>
    <col min="11781" max="11781" width="15.7109375" style="49" customWidth="1"/>
    <col min="11782" max="11782" width="11.7109375" style="49" customWidth="1"/>
    <col min="11783" max="11783" width="11.85546875" style="49" customWidth="1"/>
    <col min="11784" max="11785" width="40.42578125" style="49" customWidth="1"/>
    <col min="11786" max="11787" width="14.7109375" style="49" customWidth="1"/>
    <col min="11788" max="11788" width="40.42578125" style="49" customWidth="1"/>
    <col min="11789" max="11789" width="14.42578125" style="49" customWidth="1"/>
    <col min="11790" max="11790" width="13.7109375" style="49"/>
    <col min="11791" max="11791" width="23" style="49" customWidth="1"/>
    <col min="11792" max="11792" width="26.28515625" style="49" customWidth="1"/>
    <col min="11793" max="11793" width="22.5703125" style="49" customWidth="1"/>
    <col min="11794" max="11794" width="20.7109375" style="49" customWidth="1"/>
    <col min="11795" max="11796" width="13.7109375" style="49"/>
    <col min="11797" max="11797" width="16.28515625" style="49" customWidth="1"/>
    <col min="11798" max="11799" width="12.85546875" style="49" customWidth="1"/>
    <col min="11800" max="11800" width="12.7109375" style="49" customWidth="1"/>
    <col min="11801" max="11801" width="14.28515625" style="49" customWidth="1"/>
    <col min="11802" max="11802" width="16.28515625" style="49" customWidth="1"/>
    <col min="11803" max="11803" width="18.7109375" style="49" customWidth="1"/>
    <col min="11804" max="11804" width="49.28515625" style="49" customWidth="1"/>
    <col min="11805" max="12033" width="13.7109375" style="49"/>
    <col min="12034" max="12034" width="2" style="49" customWidth="1"/>
    <col min="12035" max="12035" width="7.28515625" style="49" customWidth="1"/>
    <col min="12036" max="12036" width="9.85546875" style="49" customWidth="1"/>
    <col min="12037" max="12037" width="15.7109375" style="49" customWidth="1"/>
    <col min="12038" max="12038" width="11.7109375" style="49" customWidth="1"/>
    <col min="12039" max="12039" width="11.85546875" style="49" customWidth="1"/>
    <col min="12040" max="12041" width="40.42578125" style="49" customWidth="1"/>
    <col min="12042" max="12043" width="14.7109375" style="49" customWidth="1"/>
    <col min="12044" max="12044" width="40.42578125" style="49" customWidth="1"/>
    <col min="12045" max="12045" width="14.42578125" style="49" customWidth="1"/>
    <col min="12046" max="12046" width="13.7109375" style="49"/>
    <col min="12047" max="12047" width="23" style="49" customWidth="1"/>
    <col min="12048" max="12048" width="26.28515625" style="49" customWidth="1"/>
    <col min="12049" max="12049" width="22.5703125" style="49" customWidth="1"/>
    <col min="12050" max="12050" width="20.7109375" style="49" customWidth="1"/>
    <col min="12051" max="12052" width="13.7109375" style="49"/>
    <col min="12053" max="12053" width="16.28515625" style="49" customWidth="1"/>
    <col min="12054" max="12055" width="12.85546875" style="49" customWidth="1"/>
    <col min="12056" max="12056" width="12.7109375" style="49" customWidth="1"/>
    <col min="12057" max="12057" width="14.28515625" style="49" customWidth="1"/>
    <col min="12058" max="12058" width="16.28515625" style="49" customWidth="1"/>
    <col min="12059" max="12059" width="18.7109375" style="49" customWidth="1"/>
    <col min="12060" max="12060" width="49.28515625" style="49" customWidth="1"/>
    <col min="12061" max="12289" width="13.7109375" style="49"/>
    <col min="12290" max="12290" width="2" style="49" customWidth="1"/>
    <col min="12291" max="12291" width="7.28515625" style="49" customWidth="1"/>
    <col min="12292" max="12292" width="9.85546875" style="49" customWidth="1"/>
    <col min="12293" max="12293" width="15.7109375" style="49" customWidth="1"/>
    <col min="12294" max="12294" width="11.7109375" style="49" customWidth="1"/>
    <col min="12295" max="12295" width="11.85546875" style="49" customWidth="1"/>
    <col min="12296" max="12297" width="40.42578125" style="49" customWidth="1"/>
    <col min="12298" max="12299" width="14.7109375" style="49" customWidth="1"/>
    <col min="12300" max="12300" width="40.42578125" style="49" customWidth="1"/>
    <col min="12301" max="12301" width="14.42578125" style="49" customWidth="1"/>
    <col min="12302" max="12302" width="13.7109375" style="49"/>
    <col min="12303" max="12303" width="23" style="49" customWidth="1"/>
    <col min="12304" max="12304" width="26.28515625" style="49" customWidth="1"/>
    <col min="12305" max="12305" width="22.5703125" style="49" customWidth="1"/>
    <col min="12306" max="12306" width="20.7109375" style="49" customWidth="1"/>
    <col min="12307" max="12308" width="13.7109375" style="49"/>
    <col min="12309" max="12309" width="16.28515625" style="49" customWidth="1"/>
    <col min="12310" max="12311" width="12.85546875" style="49" customWidth="1"/>
    <col min="12312" max="12312" width="12.7109375" style="49" customWidth="1"/>
    <col min="12313" max="12313" width="14.28515625" style="49" customWidth="1"/>
    <col min="12314" max="12314" width="16.28515625" style="49" customWidth="1"/>
    <col min="12315" max="12315" width="18.7109375" style="49" customWidth="1"/>
    <col min="12316" max="12316" width="49.28515625" style="49" customWidth="1"/>
    <col min="12317" max="12545" width="13.7109375" style="49"/>
    <col min="12546" max="12546" width="2" style="49" customWidth="1"/>
    <col min="12547" max="12547" width="7.28515625" style="49" customWidth="1"/>
    <col min="12548" max="12548" width="9.85546875" style="49" customWidth="1"/>
    <col min="12549" max="12549" width="15.7109375" style="49" customWidth="1"/>
    <col min="12550" max="12550" width="11.7109375" style="49" customWidth="1"/>
    <col min="12551" max="12551" width="11.85546875" style="49" customWidth="1"/>
    <col min="12552" max="12553" width="40.42578125" style="49" customWidth="1"/>
    <col min="12554" max="12555" width="14.7109375" style="49" customWidth="1"/>
    <col min="12556" max="12556" width="40.42578125" style="49" customWidth="1"/>
    <col min="12557" max="12557" width="14.42578125" style="49" customWidth="1"/>
    <col min="12558" max="12558" width="13.7109375" style="49"/>
    <col min="12559" max="12559" width="23" style="49" customWidth="1"/>
    <col min="12560" max="12560" width="26.28515625" style="49" customWidth="1"/>
    <col min="12561" max="12561" width="22.5703125" style="49" customWidth="1"/>
    <col min="12562" max="12562" width="20.7109375" style="49" customWidth="1"/>
    <col min="12563" max="12564" width="13.7109375" style="49"/>
    <col min="12565" max="12565" width="16.28515625" style="49" customWidth="1"/>
    <col min="12566" max="12567" width="12.85546875" style="49" customWidth="1"/>
    <col min="12568" max="12568" width="12.7109375" style="49" customWidth="1"/>
    <col min="12569" max="12569" width="14.28515625" style="49" customWidth="1"/>
    <col min="12570" max="12570" width="16.28515625" style="49" customWidth="1"/>
    <col min="12571" max="12571" width="18.7109375" style="49" customWidth="1"/>
    <col min="12572" max="12572" width="49.28515625" style="49" customWidth="1"/>
    <col min="12573" max="12801" width="13.7109375" style="49"/>
    <col min="12802" max="12802" width="2" style="49" customWidth="1"/>
    <col min="12803" max="12803" width="7.28515625" style="49" customWidth="1"/>
    <col min="12804" max="12804" width="9.85546875" style="49" customWidth="1"/>
    <col min="12805" max="12805" width="15.7109375" style="49" customWidth="1"/>
    <col min="12806" max="12806" width="11.7109375" style="49" customWidth="1"/>
    <col min="12807" max="12807" width="11.85546875" style="49" customWidth="1"/>
    <col min="12808" max="12809" width="40.42578125" style="49" customWidth="1"/>
    <col min="12810" max="12811" width="14.7109375" style="49" customWidth="1"/>
    <col min="12812" max="12812" width="40.42578125" style="49" customWidth="1"/>
    <col min="12813" max="12813" width="14.42578125" style="49" customWidth="1"/>
    <col min="12814" max="12814" width="13.7109375" style="49"/>
    <col min="12815" max="12815" width="23" style="49" customWidth="1"/>
    <col min="12816" max="12816" width="26.28515625" style="49" customWidth="1"/>
    <col min="12817" max="12817" width="22.5703125" style="49" customWidth="1"/>
    <col min="12818" max="12818" width="20.7109375" style="49" customWidth="1"/>
    <col min="12819" max="12820" width="13.7109375" style="49"/>
    <col min="12821" max="12821" width="16.28515625" style="49" customWidth="1"/>
    <col min="12822" max="12823" width="12.85546875" style="49" customWidth="1"/>
    <col min="12824" max="12824" width="12.7109375" style="49" customWidth="1"/>
    <col min="12825" max="12825" width="14.28515625" style="49" customWidth="1"/>
    <col min="12826" max="12826" width="16.28515625" style="49" customWidth="1"/>
    <col min="12827" max="12827" width="18.7109375" style="49" customWidth="1"/>
    <col min="12828" max="12828" width="49.28515625" style="49" customWidth="1"/>
    <col min="12829" max="13057" width="13.7109375" style="49"/>
    <col min="13058" max="13058" width="2" style="49" customWidth="1"/>
    <col min="13059" max="13059" width="7.28515625" style="49" customWidth="1"/>
    <col min="13060" max="13060" width="9.85546875" style="49" customWidth="1"/>
    <col min="13061" max="13061" width="15.7109375" style="49" customWidth="1"/>
    <col min="13062" max="13062" width="11.7109375" style="49" customWidth="1"/>
    <col min="13063" max="13063" width="11.85546875" style="49" customWidth="1"/>
    <col min="13064" max="13065" width="40.42578125" style="49" customWidth="1"/>
    <col min="13066" max="13067" width="14.7109375" style="49" customWidth="1"/>
    <col min="13068" max="13068" width="40.42578125" style="49" customWidth="1"/>
    <col min="13069" max="13069" width="14.42578125" style="49" customWidth="1"/>
    <col min="13070" max="13070" width="13.7109375" style="49"/>
    <col min="13071" max="13071" width="23" style="49" customWidth="1"/>
    <col min="13072" max="13072" width="26.28515625" style="49" customWidth="1"/>
    <col min="13073" max="13073" width="22.5703125" style="49" customWidth="1"/>
    <col min="13074" max="13074" width="20.7109375" style="49" customWidth="1"/>
    <col min="13075" max="13076" width="13.7109375" style="49"/>
    <col min="13077" max="13077" width="16.28515625" style="49" customWidth="1"/>
    <col min="13078" max="13079" width="12.85546875" style="49" customWidth="1"/>
    <col min="13080" max="13080" width="12.7109375" style="49" customWidth="1"/>
    <col min="13081" max="13081" width="14.28515625" style="49" customWidth="1"/>
    <col min="13082" max="13082" width="16.28515625" style="49" customWidth="1"/>
    <col min="13083" max="13083" width="18.7109375" style="49" customWidth="1"/>
    <col min="13084" max="13084" width="49.28515625" style="49" customWidth="1"/>
    <col min="13085" max="13313" width="13.7109375" style="49"/>
    <col min="13314" max="13314" width="2" style="49" customWidth="1"/>
    <col min="13315" max="13315" width="7.28515625" style="49" customWidth="1"/>
    <col min="13316" max="13316" width="9.85546875" style="49" customWidth="1"/>
    <col min="13317" max="13317" width="15.7109375" style="49" customWidth="1"/>
    <col min="13318" max="13318" width="11.7109375" style="49" customWidth="1"/>
    <col min="13319" max="13319" width="11.85546875" style="49" customWidth="1"/>
    <col min="13320" max="13321" width="40.42578125" style="49" customWidth="1"/>
    <col min="13322" max="13323" width="14.7109375" style="49" customWidth="1"/>
    <col min="13324" max="13324" width="40.42578125" style="49" customWidth="1"/>
    <col min="13325" max="13325" width="14.42578125" style="49" customWidth="1"/>
    <col min="13326" max="13326" width="13.7109375" style="49"/>
    <col min="13327" max="13327" width="23" style="49" customWidth="1"/>
    <col min="13328" max="13328" width="26.28515625" style="49" customWidth="1"/>
    <col min="13329" max="13329" width="22.5703125" style="49" customWidth="1"/>
    <col min="13330" max="13330" width="20.7109375" style="49" customWidth="1"/>
    <col min="13331" max="13332" width="13.7109375" style="49"/>
    <col min="13333" max="13333" width="16.28515625" style="49" customWidth="1"/>
    <col min="13334" max="13335" width="12.85546875" style="49" customWidth="1"/>
    <col min="13336" max="13336" width="12.7109375" style="49" customWidth="1"/>
    <col min="13337" max="13337" width="14.28515625" style="49" customWidth="1"/>
    <col min="13338" max="13338" width="16.28515625" style="49" customWidth="1"/>
    <col min="13339" max="13339" width="18.7109375" style="49" customWidth="1"/>
    <col min="13340" max="13340" width="49.28515625" style="49" customWidth="1"/>
    <col min="13341" max="13569" width="13.7109375" style="49"/>
    <col min="13570" max="13570" width="2" style="49" customWidth="1"/>
    <col min="13571" max="13571" width="7.28515625" style="49" customWidth="1"/>
    <col min="13572" max="13572" width="9.85546875" style="49" customWidth="1"/>
    <col min="13573" max="13573" width="15.7109375" style="49" customWidth="1"/>
    <col min="13574" max="13574" width="11.7109375" style="49" customWidth="1"/>
    <col min="13575" max="13575" width="11.85546875" style="49" customWidth="1"/>
    <col min="13576" max="13577" width="40.42578125" style="49" customWidth="1"/>
    <col min="13578" max="13579" width="14.7109375" style="49" customWidth="1"/>
    <col min="13580" max="13580" width="40.42578125" style="49" customWidth="1"/>
    <col min="13581" max="13581" width="14.42578125" style="49" customWidth="1"/>
    <col min="13582" max="13582" width="13.7109375" style="49"/>
    <col min="13583" max="13583" width="23" style="49" customWidth="1"/>
    <col min="13584" max="13584" width="26.28515625" style="49" customWidth="1"/>
    <col min="13585" max="13585" width="22.5703125" style="49" customWidth="1"/>
    <col min="13586" max="13586" width="20.7109375" style="49" customWidth="1"/>
    <col min="13587" max="13588" width="13.7109375" style="49"/>
    <col min="13589" max="13589" width="16.28515625" style="49" customWidth="1"/>
    <col min="13590" max="13591" width="12.85546875" style="49" customWidth="1"/>
    <col min="13592" max="13592" width="12.7109375" style="49" customWidth="1"/>
    <col min="13593" max="13593" width="14.28515625" style="49" customWidth="1"/>
    <col min="13594" max="13594" width="16.28515625" style="49" customWidth="1"/>
    <col min="13595" max="13595" width="18.7109375" style="49" customWidth="1"/>
    <col min="13596" max="13596" width="49.28515625" style="49" customWidth="1"/>
    <col min="13597" max="13825" width="13.7109375" style="49"/>
    <col min="13826" max="13826" width="2" style="49" customWidth="1"/>
    <col min="13827" max="13827" width="7.28515625" style="49" customWidth="1"/>
    <col min="13828" max="13828" width="9.85546875" style="49" customWidth="1"/>
    <col min="13829" max="13829" width="15.7109375" style="49" customWidth="1"/>
    <col min="13830" max="13830" width="11.7109375" style="49" customWidth="1"/>
    <col min="13831" max="13831" width="11.85546875" style="49" customWidth="1"/>
    <col min="13832" max="13833" width="40.42578125" style="49" customWidth="1"/>
    <col min="13834" max="13835" width="14.7109375" style="49" customWidth="1"/>
    <col min="13836" max="13836" width="40.42578125" style="49" customWidth="1"/>
    <col min="13837" max="13837" width="14.42578125" style="49" customWidth="1"/>
    <col min="13838" max="13838" width="13.7109375" style="49"/>
    <col min="13839" max="13839" width="23" style="49" customWidth="1"/>
    <col min="13840" max="13840" width="26.28515625" style="49" customWidth="1"/>
    <col min="13841" max="13841" width="22.5703125" style="49" customWidth="1"/>
    <col min="13842" max="13842" width="20.7109375" style="49" customWidth="1"/>
    <col min="13843" max="13844" width="13.7109375" style="49"/>
    <col min="13845" max="13845" width="16.28515625" style="49" customWidth="1"/>
    <col min="13846" max="13847" width="12.85546875" style="49" customWidth="1"/>
    <col min="13848" max="13848" width="12.7109375" style="49" customWidth="1"/>
    <col min="13849" max="13849" width="14.28515625" style="49" customWidth="1"/>
    <col min="13850" max="13850" width="16.28515625" style="49" customWidth="1"/>
    <col min="13851" max="13851" width="18.7109375" style="49" customWidth="1"/>
    <col min="13852" max="13852" width="49.28515625" style="49" customWidth="1"/>
    <col min="13853" max="14081" width="13.7109375" style="49"/>
    <col min="14082" max="14082" width="2" style="49" customWidth="1"/>
    <col min="14083" max="14083" width="7.28515625" style="49" customWidth="1"/>
    <col min="14084" max="14084" width="9.85546875" style="49" customWidth="1"/>
    <col min="14085" max="14085" width="15.7109375" style="49" customWidth="1"/>
    <col min="14086" max="14086" width="11.7109375" style="49" customWidth="1"/>
    <col min="14087" max="14087" width="11.85546875" style="49" customWidth="1"/>
    <col min="14088" max="14089" width="40.42578125" style="49" customWidth="1"/>
    <col min="14090" max="14091" width="14.7109375" style="49" customWidth="1"/>
    <col min="14092" max="14092" width="40.42578125" style="49" customWidth="1"/>
    <col min="14093" max="14093" width="14.42578125" style="49" customWidth="1"/>
    <col min="14094" max="14094" width="13.7109375" style="49"/>
    <col min="14095" max="14095" width="23" style="49" customWidth="1"/>
    <col min="14096" max="14096" width="26.28515625" style="49" customWidth="1"/>
    <col min="14097" max="14097" width="22.5703125" style="49" customWidth="1"/>
    <col min="14098" max="14098" width="20.7109375" style="49" customWidth="1"/>
    <col min="14099" max="14100" width="13.7109375" style="49"/>
    <col min="14101" max="14101" width="16.28515625" style="49" customWidth="1"/>
    <col min="14102" max="14103" width="12.85546875" style="49" customWidth="1"/>
    <col min="14104" max="14104" width="12.7109375" style="49" customWidth="1"/>
    <col min="14105" max="14105" width="14.28515625" style="49" customWidth="1"/>
    <col min="14106" max="14106" width="16.28515625" style="49" customWidth="1"/>
    <col min="14107" max="14107" width="18.7109375" style="49" customWidth="1"/>
    <col min="14108" max="14108" width="49.28515625" style="49" customWidth="1"/>
    <col min="14109" max="14337" width="13.7109375" style="49"/>
    <col min="14338" max="14338" width="2" style="49" customWidth="1"/>
    <col min="14339" max="14339" width="7.28515625" style="49" customWidth="1"/>
    <col min="14340" max="14340" width="9.85546875" style="49" customWidth="1"/>
    <col min="14341" max="14341" width="15.7109375" style="49" customWidth="1"/>
    <col min="14342" max="14342" width="11.7109375" style="49" customWidth="1"/>
    <col min="14343" max="14343" width="11.85546875" style="49" customWidth="1"/>
    <col min="14344" max="14345" width="40.42578125" style="49" customWidth="1"/>
    <col min="14346" max="14347" width="14.7109375" style="49" customWidth="1"/>
    <col min="14348" max="14348" width="40.42578125" style="49" customWidth="1"/>
    <col min="14349" max="14349" width="14.42578125" style="49" customWidth="1"/>
    <col min="14350" max="14350" width="13.7109375" style="49"/>
    <col min="14351" max="14351" width="23" style="49" customWidth="1"/>
    <col min="14352" max="14352" width="26.28515625" style="49" customWidth="1"/>
    <col min="14353" max="14353" width="22.5703125" style="49" customWidth="1"/>
    <col min="14354" max="14354" width="20.7109375" style="49" customWidth="1"/>
    <col min="14355" max="14356" width="13.7109375" style="49"/>
    <col min="14357" max="14357" width="16.28515625" style="49" customWidth="1"/>
    <col min="14358" max="14359" width="12.85546875" style="49" customWidth="1"/>
    <col min="14360" max="14360" width="12.7109375" style="49" customWidth="1"/>
    <col min="14361" max="14361" width="14.28515625" style="49" customWidth="1"/>
    <col min="14362" max="14362" width="16.28515625" style="49" customWidth="1"/>
    <col min="14363" max="14363" width="18.7109375" style="49" customWidth="1"/>
    <col min="14364" max="14364" width="49.28515625" style="49" customWidth="1"/>
    <col min="14365" max="14593" width="13.7109375" style="49"/>
    <col min="14594" max="14594" width="2" style="49" customWidth="1"/>
    <col min="14595" max="14595" width="7.28515625" style="49" customWidth="1"/>
    <col min="14596" max="14596" width="9.85546875" style="49" customWidth="1"/>
    <col min="14597" max="14597" width="15.7109375" style="49" customWidth="1"/>
    <col min="14598" max="14598" width="11.7109375" style="49" customWidth="1"/>
    <col min="14599" max="14599" width="11.85546875" style="49" customWidth="1"/>
    <col min="14600" max="14601" width="40.42578125" style="49" customWidth="1"/>
    <col min="14602" max="14603" width="14.7109375" style="49" customWidth="1"/>
    <col min="14604" max="14604" width="40.42578125" style="49" customWidth="1"/>
    <col min="14605" max="14605" width="14.42578125" style="49" customWidth="1"/>
    <col min="14606" max="14606" width="13.7109375" style="49"/>
    <col min="14607" max="14607" width="23" style="49" customWidth="1"/>
    <col min="14608" max="14608" width="26.28515625" style="49" customWidth="1"/>
    <col min="14609" max="14609" width="22.5703125" style="49" customWidth="1"/>
    <col min="14610" max="14610" width="20.7109375" style="49" customWidth="1"/>
    <col min="14611" max="14612" width="13.7109375" style="49"/>
    <col min="14613" max="14613" width="16.28515625" style="49" customWidth="1"/>
    <col min="14614" max="14615" width="12.85546875" style="49" customWidth="1"/>
    <col min="14616" max="14616" width="12.7109375" style="49" customWidth="1"/>
    <col min="14617" max="14617" width="14.28515625" style="49" customWidth="1"/>
    <col min="14618" max="14618" width="16.28515625" style="49" customWidth="1"/>
    <col min="14619" max="14619" width="18.7109375" style="49" customWidth="1"/>
    <col min="14620" max="14620" width="49.28515625" style="49" customWidth="1"/>
    <col min="14621" max="14849" width="13.7109375" style="49"/>
    <col min="14850" max="14850" width="2" style="49" customWidth="1"/>
    <col min="14851" max="14851" width="7.28515625" style="49" customWidth="1"/>
    <col min="14852" max="14852" width="9.85546875" style="49" customWidth="1"/>
    <col min="14853" max="14853" width="15.7109375" style="49" customWidth="1"/>
    <col min="14854" max="14854" width="11.7109375" style="49" customWidth="1"/>
    <col min="14855" max="14855" width="11.85546875" style="49" customWidth="1"/>
    <col min="14856" max="14857" width="40.42578125" style="49" customWidth="1"/>
    <col min="14858" max="14859" width="14.7109375" style="49" customWidth="1"/>
    <col min="14860" max="14860" width="40.42578125" style="49" customWidth="1"/>
    <col min="14861" max="14861" width="14.42578125" style="49" customWidth="1"/>
    <col min="14862" max="14862" width="13.7109375" style="49"/>
    <col min="14863" max="14863" width="23" style="49" customWidth="1"/>
    <col min="14864" max="14864" width="26.28515625" style="49" customWidth="1"/>
    <col min="14865" max="14865" width="22.5703125" style="49" customWidth="1"/>
    <col min="14866" max="14866" width="20.7109375" style="49" customWidth="1"/>
    <col min="14867" max="14868" width="13.7109375" style="49"/>
    <col min="14869" max="14869" width="16.28515625" style="49" customWidth="1"/>
    <col min="14870" max="14871" width="12.85546875" style="49" customWidth="1"/>
    <col min="14872" max="14872" width="12.7109375" style="49" customWidth="1"/>
    <col min="14873" max="14873" width="14.28515625" style="49" customWidth="1"/>
    <col min="14874" max="14874" width="16.28515625" style="49" customWidth="1"/>
    <col min="14875" max="14875" width="18.7109375" style="49" customWidth="1"/>
    <col min="14876" max="14876" width="49.28515625" style="49" customWidth="1"/>
    <col min="14877" max="15105" width="13.7109375" style="49"/>
    <col min="15106" max="15106" width="2" style="49" customWidth="1"/>
    <col min="15107" max="15107" width="7.28515625" style="49" customWidth="1"/>
    <col min="15108" max="15108" width="9.85546875" style="49" customWidth="1"/>
    <col min="15109" max="15109" width="15.7109375" style="49" customWidth="1"/>
    <col min="15110" max="15110" width="11.7109375" style="49" customWidth="1"/>
    <col min="15111" max="15111" width="11.85546875" style="49" customWidth="1"/>
    <col min="15112" max="15113" width="40.42578125" style="49" customWidth="1"/>
    <col min="15114" max="15115" width="14.7109375" style="49" customWidth="1"/>
    <col min="15116" max="15116" width="40.42578125" style="49" customWidth="1"/>
    <col min="15117" max="15117" width="14.42578125" style="49" customWidth="1"/>
    <col min="15118" max="15118" width="13.7109375" style="49"/>
    <col min="15119" max="15119" width="23" style="49" customWidth="1"/>
    <col min="15120" max="15120" width="26.28515625" style="49" customWidth="1"/>
    <col min="15121" max="15121" width="22.5703125" style="49" customWidth="1"/>
    <col min="15122" max="15122" width="20.7109375" style="49" customWidth="1"/>
    <col min="15123" max="15124" width="13.7109375" style="49"/>
    <col min="15125" max="15125" width="16.28515625" style="49" customWidth="1"/>
    <col min="15126" max="15127" width="12.85546875" style="49" customWidth="1"/>
    <col min="15128" max="15128" width="12.7109375" style="49" customWidth="1"/>
    <col min="15129" max="15129" width="14.28515625" style="49" customWidth="1"/>
    <col min="15130" max="15130" width="16.28515625" style="49" customWidth="1"/>
    <col min="15131" max="15131" width="18.7109375" style="49" customWidth="1"/>
    <col min="15132" max="15132" width="49.28515625" style="49" customWidth="1"/>
    <col min="15133" max="15361" width="13.7109375" style="49"/>
    <col min="15362" max="15362" width="2" style="49" customWidth="1"/>
    <col min="15363" max="15363" width="7.28515625" style="49" customWidth="1"/>
    <col min="15364" max="15364" width="9.85546875" style="49" customWidth="1"/>
    <col min="15365" max="15365" width="15.7109375" style="49" customWidth="1"/>
    <col min="15366" max="15366" width="11.7109375" style="49" customWidth="1"/>
    <col min="15367" max="15367" width="11.85546875" style="49" customWidth="1"/>
    <col min="15368" max="15369" width="40.42578125" style="49" customWidth="1"/>
    <col min="15370" max="15371" width="14.7109375" style="49" customWidth="1"/>
    <col min="15372" max="15372" width="40.42578125" style="49" customWidth="1"/>
    <col min="15373" max="15373" width="14.42578125" style="49" customWidth="1"/>
    <col min="15374" max="15374" width="13.7109375" style="49"/>
    <col min="15375" max="15375" width="23" style="49" customWidth="1"/>
    <col min="15376" max="15376" width="26.28515625" style="49" customWidth="1"/>
    <col min="15377" max="15377" width="22.5703125" style="49" customWidth="1"/>
    <col min="15378" max="15378" width="20.7109375" style="49" customWidth="1"/>
    <col min="15379" max="15380" width="13.7109375" style="49"/>
    <col min="15381" max="15381" width="16.28515625" style="49" customWidth="1"/>
    <col min="15382" max="15383" width="12.85546875" style="49" customWidth="1"/>
    <col min="15384" max="15384" width="12.7109375" style="49" customWidth="1"/>
    <col min="15385" max="15385" width="14.28515625" style="49" customWidth="1"/>
    <col min="15386" max="15386" width="16.28515625" style="49" customWidth="1"/>
    <col min="15387" max="15387" width="18.7109375" style="49" customWidth="1"/>
    <col min="15388" max="15388" width="49.28515625" style="49" customWidth="1"/>
    <col min="15389" max="15617" width="13.7109375" style="49"/>
    <col min="15618" max="15618" width="2" style="49" customWidth="1"/>
    <col min="15619" max="15619" width="7.28515625" style="49" customWidth="1"/>
    <col min="15620" max="15620" width="9.85546875" style="49" customWidth="1"/>
    <col min="15621" max="15621" width="15.7109375" style="49" customWidth="1"/>
    <col min="15622" max="15622" width="11.7109375" style="49" customWidth="1"/>
    <col min="15623" max="15623" width="11.85546875" style="49" customWidth="1"/>
    <col min="15624" max="15625" width="40.42578125" style="49" customWidth="1"/>
    <col min="15626" max="15627" width="14.7109375" style="49" customWidth="1"/>
    <col min="15628" max="15628" width="40.42578125" style="49" customWidth="1"/>
    <col min="15629" max="15629" width="14.42578125" style="49" customWidth="1"/>
    <col min="15630" max="15630" width="13.7109375" style="49"/>
    <col min="15631" max="15631" width="23" style="49" customWidth="1"/>
    <col min="15632" max="15632" width="26.28515625" style="49" customWidth="1"/>
    <col min="15633" max="15633" width="22.5703125" style="49" customWidth="1"/>
    <col min="15634" max="15634" width="20.7109375" style="49" customWidth="1"/>
    <col min="15635" max="15636" width="13.7109375" style="49"/>
    <col min="15637" max="15637" width="16.28515625" style="49" customWidth="1"/>
    <col min="15638" max="15639" width="12.85546875" style="49" customWidth="1"/>
    <col min="15640" max="15640" width="12.7109375" style="49" customWidth="1"/>
    <col min="15641" max="15641" width="14.28515625" style="49" customWidth="1"/>
    <col min="15642" max="15642" width="16.28515625" style="49" customWidth="1"/>
    <col min="15643" max="15643" width="18.7109375" style="49" customWidth="1"/>
    <col min="15644" max="15644" width="49.28515625" style="49" customWidth="1"/>
    <col min="15645" max="15873" width="13.7109375" style="49"/>
    <col min="15874" max="15874" width="2" style="49" customWidth="1"/>
    <col min="15875" max="15875" width="7.28515625" style="49" customWidth="1"/>
    <col min="15876" max="15876" width="9.85546875" style="49" customWidth="1"/>
    <col min="15877" max="15877" width="15.7109375" style="49" customWidth="1"/>
    <col min="15878" max="15878" width="11.7109375" style="49" customWidth="1"/>
    <col min="15879" max="15879" width="11.85546875" style="49" customWidth="1"/>
    <col min="15880" max="15881" width="40.42578125" style="49" customWidth="1"/>
    <col min="15882" max="15883" width="14.7109375" style="49" customWidth="1"/>
    <col min="15884" max="15884" width="40.42578125" style="49" customWidth="1"/>
    <col min="15885" max="15885" width="14.42578125" style="49" customWidth="1"/>
    <col min="15886" max="15886" width="13.7109375" style="49"/>
    <col min="15887" max="15887" width="23" style="49" customWidth="1"/>
    <col min="15888" max="15888" width="26.28515625" style="49" customWidth="1"/>
    <col min="15889" max="15889" width="22.5703125" style="49" customWidth="1"/>
    <col min="15890" max="15890" width="20.7109375" style="49" customWidth="1"/>
    <col min="15891" max="15892" width="13.7109375" style="49"/>
    <col min="15893" max="15893" width="16.28515625" style="49" customWidth="1"/>
    <col min="15894" max="15895" width="12.85546875" style="49" customWidth="1"/>
    <col min="15896" max="15896" width="12.7109375" style="49" customWidth="1"/>
    <col min="15897" max="15897" width="14.28515625" style="49" customWidth="1"/>
    <col min="15898" max="15898" width="16.28515625" style="49" customWidth="1"/>
    <col min="15899" max="15899" width="18.7109375" style="49" customWidth="1"/>
    <col min="15900" max="15900" width="49.28515625" style="49" customWidth="1"/>
    <col min="15901" max="16129" width="13.7109375" style="49"/>
    <col min="16130" max="16130" width="2" style="49" customWidth="1"/>
    <col min="16131" max="16131" width="7.28515625" style="49" customWidth="1"/>
    <col min="16132" max="16132" width="9.85546875" style="49" customWidth="1"/>
    <col min="16133" max="16133" width="15.7109375" style="49" customWidth="1"/>
    <col min="16134" max="16134" width="11.7109375" style="49" customWidth="1"/>
    <col min="16135" max="16135" width="11.85546875" style="49" customWidth="1"/>
    <col min="16136" max="16137" width="40.42578125" style="49" customWidth="1"/>
    <col min="16138" max="16139" width="14.7109375" style="49" customWidth="1"/>
    <col min="16140" max="16140" width="40.42578125" style="49" customWidth="1"/>
    <col min="16141" max="16141" width="14.42578125" style="49" customWidth="1"/>
    <col min="16142" max="16142" width="13.7109375" style="49"/>
    <col min="16143" max="16143" width="23" style="49" customWidth="1"/>
    <col min="16144" max="16144" width="26.28515625" style="49" customWidth="1"/>
    <col min="16145" max="16145" width="22.5703125" style="49" customWidth="1"/>
    <col min="16146" max="16146" width="20.7109375" style="49" customWidth="1"/>
    <col min="16147" max="16148" width="13.7109375" style="49"/>
    <col min="16149" max="16149" width="16.28515625" style="49" customWidth="1"/>
    <col min="16150" max="16151" width="12.85546875" style="49" customWidth="1"/>
    <col min="16152" max="16152" width="12.7109375" style="49" customWidth="1"/>
    <col min="16153" max="16153" width="14.28515625" style="49" customWidth="1"/>
    <col min="16154" max="16154" width="16.28515625" style="49" customWidth="1"/>
    <col min="16155" max="16155" width="18.7109375" style="49" customWidth="1"/>
    <col min="16156" max="16156" width="49.28515625" style="49" customWidth="1"/>
    <col min="16157" max="16384" width="13.7109375" style="49"/>
  </cols>
  <sheetData>
    <row r="1" spans="1:257" s="185" customFormat="1" ht="53.1" customHeight="1" x14ac:dyDescent="0.2">
      <c r="B1" s="218" t="s">
        <v>0</v>
      </c>
      <c r="C1" s="218" t="s">
        <v>1</v>
      </c>
      <c r="D1" s="218" t="s">
        <v>2</v>
      </c>
      <c r="E1" s="219" t="s">
        <v>3</v>
      </c>
      <c r="F1" s="219" t="s">
        <v>4</v>
      </c>
      <c r="G1" s="218" t="s">
        <v>5</v>
      </c>
      <c r="H1" s="218" t="s">
        <v>6</v>
      </c>
      <c r="I1" s="245" t="s">
        <v>7</v>
      </c>
      <c r="J1" s="218" t="s">
        <v>8</v>
      </c>
      <c r="K1" s="218" t="s">
        <v>9</v>
      </c>
      <c r="L1" s="218" t="s">
        <v>10</v>
      </c>
      <c r="M1" s="218" t="s">
        <v>11</v>
      </c>
      <c r="N1" s="218" t="s">
        <v>1247</v>
      </c>
      <c r="O1" s="218" t="s">
        <v>12</v>
      </c>
      <c r="P1" s="218" t="s">
        <v>13</v>
      </c>
      <c r="Q1" s="218" t="s">
        <v>14</v>
      </c>
      <c r="R1" s="236" t="s">
        <v>15</v>
      </c>
      <c r="S1" s="231" t="s">
        <v>16</v>
      </c>
      <c r="T1" s="240" t="s">
        <v>17</v>
      </c>
      <c r="U1" s="220" t="s">
        <v>1188</v>
      </c>
      <c r="V1" s="221" t="s">
        <v>18</v>
      </c>
      <c r="W1" s="218" t="s">
        <v>19</v>
      </c>
      <c r="X1" s="221" t="s">
        <v>20</v>
      </c>
      <c r="Y1" s="218" t="s">
        <v>21</v>
      </c>
      <c r="Z1" s="218" t="s">
        <v>22</v>
      </c>
      <c r="AA1" s="218" t="s">
        <v>23</v>
      </c>
      <c r="AB1" s="218" t="s">
        <v>1211</v>
      </c>
      <c r="AC1" s="218" t="s">
        <v>24</v>
      </c>
      <c r="AD1" s="218" t="s">
        <v>25</v>
      </c>
      <c r="AE1" s="218" t="s">
        <v>1209</v>
      </c>
      <c r="AF1" s="218" t="s">
        <v>1210</v>
      </c>
      <c r="AG1" s="218" t="s">
        <v>1249</v>
      </c>
    </row>
    <row r="2" spans="1:257" s="37" customFormat="1" ht="25.5" x14ac:dyDescent="0.2">
      <c r="B2" s="34" t="s">
        <v>26</v>
      </c>
      <c r="C2" s="34" t="s">
        <v>1033</v>
      </c>
      <c r="D2" s="53" t="s">
        <v>27</v>
      </c>
      <c r="E2" s="35" t="s">
        <v>28</v>
      </c>
      <c r="F2" s="35">
        <v>1</v>
      </c>
      <c r="G2" s="36" t="s">
        <v>29</v>
      </c>
      <c r="Q2" s="34"/>
      <c r="T2" s="38">
        <f>T3+T52</f>
        <v>1253900</v>
      </c>
      <c r="U2" s="38"/>
      <c r="V2" s="103"/>
      <c r="W2" s="66"/>
      <c r="X2" s="103"/>
      <c r="Y2" s="122"/>
      <c r="AD2" s="177"/>
    </row>
    <row r="3" spans="1:257" s="37" customFormat="1" ht="25.5" x14ac:dyDescent="0.2">
      <c r="B3" s="34" t="s">
        <v>26</v>
      </c>
      <c r="C3" s="34" t="s">
        <v>1033</v>
      </c>
      <c r="D3" s="53" t="s">
        <v>27</v>
      </c>
      <c r="E3" s="35" t="s">
        <v>30</v>
      </c>
      <c r="F3" s="35" t="s">
        <v>31</v>
      </c>
      <c r="G3" s="39" t="s">
        <v>32</v>
      </c>
      <c r="H3" s="37" t="s">
        <v>33</v>
      </c>
      <c r="I3" s="246">
        <v>65000</v>
      </c>
      <c r="J3" s="37" t="s">
        <v>34</v>
      </c>
      <c r="K3" s="40"/>
      <c r="L3" s="40"/>
      <c r="M3" s="40"/>
      <c r="N3" s="252" t="s">
        <v>544</v>
      </c>
      <c r="O3" s="37" t="s">
        <v>1246</v>
      </c>
      <c r="P3" s="40"/>
      <c r="Q3" s="34"/>
      <c r="R3" s="40"/>
      <c r="S3" s="40"/>
      <c r="T3" s="38">
        <f>T4+T7+T14+T21+T24+T48</f>
        <v>1053900</v>
      </c>
      <c r="U3" s="38"/>
      <c r="V3" s="103"/>
      <c r="W3" s="66"/>
      <c r="X3" s="103"/>
      <c r="Y3" s="122"/>
      <c r="Z3" s="40"/>
      <c r="AA3" s="40"/>
      <c r="AB3" s="40"/>
      <c r="AC3" s="40"/>
      <c r="AD3" s="178"/>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row>
    <row r="4" spans="1:257" s="37" customFormat="1" ht="51" x14ac:dyDescent="0.2">
      <c r="A4" s="40"/>
      <c r="B4" s="34" t="s">
        <v>26</v>
      </c>
      <c r="C4" s="34" t="s">
        <v>1033</v>
      </c>
      <c r="D4" s="53" t="s">
        <v>27</v>
      </c>
      <c r="E4" s="35" t="s">
        <v>35</v>
      </c>
      <c r="F4" s="35" t="s">
        <v>36</v>
      </c>
      <c r="G4" s="39" t="s">
        <v>37</v>
      </c>
      <c r="K4" s="37" t="s">
        <v>38</v>
      </c>
      <c r="L4" s="37">
        <v>1</v>
      </c>
      <c r="M4" s="37" t="s">
        <v>39</v>
      </c>
      <c r="Q4" s="34"/>
      <c r="S4" s="41"/>
      <c r="T4" s="38">
        <f>T5</f>
        <v>600000</v>
      </c>
      <c r="U4" s="38"/>
      <c r="V4" s="103"/>
      <c r="W4" s="106"/>
      <c r="X4" s="103"/>
      <c r="Y4" s="122"/>
      <c r="AD4" s="178"/>
      <c r="AE4" s="40"/>
      <c r="AF4" s="40"/>
      <c r="AG4" s="40" t="s">
        <v>1250</v>
      </c>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row>
    <row r="5" spans="1:257" s="37" customFormat="1" ht="38.25" x14ac:dyDescent="0.2">
      <c r="B5" s="34" t="s">
        <v>26</v>
      </c>
      <c r="C5" s="34" t="s">
        <v>1033</v>
      </c>
      <c r="D5" s="53" t="s">
        <v>27</v>
      </c>
      <c r="E5" s="42" t="s">
        <v>40</v>
      </c>
      <c r="F5" s="42" t="s">
        <v>41</v>
      </c>
      <c r="G5" s="43" t="s">
        <v>42</v>
      </c>
      <c r="H5" s="44"/>
      <c r="I5" s="44"/>
      <c r="J5" s="44"/>
      <c r="K5" s="44"/>
      <c r="L5" s="44"/>
      <c r="M5" s="44"/>
      <c r="N5" s="44"/>
      <c r="O5" s="44"/>
      <c r="P5" s="44"/>
      <c r="Q5" s="45"/>
      <c r="R5" s="44"/>
      <c r="S5" s="46"/>
      <c r="T5" s="47">
        <f>T6</f>
        <v>600000</v>
      </c>
      <c r="U5" s="47"/>
      <c r="V5" s="137"/>
      <c r="W5" s="130"/>
      <c r="X5" s="137"/>
      <c r="Y5" s="131"/>
      <c r="Z5" s="44"/>
      <c r="AA5" s="44"/>
      <c r="AB5" s="44"/>
      <c r="AC5" s="44"/>
      <c r="AD5" s="178"/>
      <c r="AE5" s="40"/>
      <c r="AF5" s="40"/>
      <c r="AG5" s="40" t="s">
        <v>1250</v>
      </c>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c r="IW5" s="40"/>
    </row>
    <row r="6" spans="1:257" s="37" customFormat="1" ht="38.25" x14ac:dyDescent="0.2">
      <c r="A6" s="40"/>
      <c r="B6" s="34" t="s">
        <v>26</v>
      </c>
      <c r="C6" s="34" t="s">
        <v>1033</v>
      </c>
      <c r="D6" s="53" t="s">
        <v>27</v>
      </c>
      <c r="E6" s="48" t="s">
        <v>43</v>
      </c>
      <c r="F6" s="48" t="s">
        <v>44</v>
      </c>
      <c r="G6" s="49" t="s">
        <v>45</v>
      </c>
      <c r="H6" s="40"/>
      <c r="I6" s="40"/>
      <c r="J6" s="40"/>
      <c r="K6" s="40"/>
      <c r="L6" s="40"/>
      <c r="M6" s="40"/>
      <c r="N6" s="40"/>
      <c r="O6" s="40"/>
      <c r="P6" s="73" t="s">
        <v>1027</v>
      </c>
      <c r="Q6" s="34" t="s">
        <v>704</v>
      </c>
      <c r="R6" s="37">
        <v>1</v>
      </c>
      <c r="S6" s="41">
        <v>600000</v>
      </c>
      <c r="T6" s="50">
        <f>R6*S6</f>
        <v>600000</v>
      </c>
      <c r="U6" s="50">
        <f>T6/3.29</f>
        <v>182370.82066869302</v>
      </c>
      <c r="V6" s="121">
        <v>43409</v>
      </c>
      <c r="W6" s="122" t="s">
        <v>48</v>
      </c>
      <c r="X6" s="103">
        <v>43617</v>
      </c>
      <c r="Y6" s="122" t="s">
        <v>49</v>
      </c>
      <c r="Z6" s="151" t="s">
        <v>1190</v>
      </c>
      <c r="AA6" s="40" t="s">
        <v>1037</v>
      </c>
      <c r="AB6" s="40" t="str">
        <f>IF(T6&gt;=500000,"autorizacao previa"," ")</f>
        <v>autorizacao previa</v>
      </c>
      <c r="AC6" s="40"/>
      <c r="AD6" s="178"/>
      <c r="AE6" s="40"/>
      <c r="AF6" s="40"/>
      <c r="AG6" s="40" t="s">
        <v>1250</v>
      </c>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row>
    <row r="7" spans="1:257" s="37" customFormat="1" ht="51" x14ac:dyDescent="0.2">
      <c r="A7" s="40"/>
      <c r="B7" s="34" t="s">
        <v>26</v>
      </c>
      <c r="C7" s="34" t="s">
        <v>1033</v>
      </c>
      <c r="D7" s="53" t="s">
        <v>27</v>
      </c>
      <c r="E7" s="35" t="s">
        <v>35</v>
      </c>
      <c r="F7" s="35" t="s">
        <v>50</v>
      </c>
      <c r="G7" s="39" t="s">
        <v>51</v>
      </c>
      <c r="K7" s="37" t="s">
        <v>52</v>
      </c>
      <c r="L7" s="37">
        <v>20</v>
      </c>
      <c r="M7" s="37" t="s">
        <v>53</v>
      </c>
      <c r="Q7" s="34"/>
      <c r="S7" s="41"/>
      <c r="T7" s="38">
        <f>T8</f>
        <v>71400</v>
      </c>
      <c r="U7" s="38"/>
      <c r="V7" s="103"/>
      <c r="W7" s="106"/>
      <c r="X7" s="103"/>
      <c r="Y7" s="122"/>
      <c r="AD7" s="178"/>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row>
    <row r="8" spans="1:257" s="37" customFormat="1" ht="51" x14ac:dyDescent="0.2">
      <c r="B8" s="34" t="s">
        <v>26</v>
      </c>
      <c r="C8" s="34" t="s">
        <v>1033</v>
      </c>
      <c r="D8" s="53" t="s">
        <v>27</v>
      </c>
      <c r="E8" s="42" t="s">
        <v>40</v>
      </c>
      <c r="F8" s="42" t="s">
        <v>54</v>
      </c>
      <c r="G8" s="43" t="s">
        <v>55</v>
      </c>
      <c r="H8" s="44"/>
      <c r="I8" s="44"/>
      <c r="J8" s="44"/>
      <c r="K8" s="44" t="s">
        <v>56</v>
      </c>
      <c r="L8" s="44">
        <v>20</v>
      </c>
      <c r="M8" s="44" t="s">
        <v>57</v>
      </c>
      <c r="N8" s="44"/>
      <c r="O8" s="44" t="s">
        <v>58</v>
      </c>
      <c r="P8" s="44"/>
      <c r="Q8" s="45"/>
      <c r="R8" s="44"/>
      <c r="S8" s="46"/>
      <c r="T8" s="47">
        <f>SUM(T9:T13)</f>
        <v>71400</v>
      </c>
      <c r="U8" s="47"/>
      <c r="V8" s="137"/>
      <c r="W8" s="130"/>
      <c r="X8" s="137"/>
      <c r="Y8" s="131"/>
      <c r="Z8" s="44"/>
      <c r="AA8" s="44"/>
      <c r="AB8" s="44"/>
      <c r="AC8" s="44"/>
      <c r="AD8" s="178"/>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row>
    <row r="9" spans="1:257" s="37" customFormat="1" x14ac:dyDescent="0.2">
      <c r="A9" s="40"/>
      <c r="B9" s="34" t="s">
        <v>26</v>
      </c>
      <c r="C9" s="34" t="s">
        <v>1033</v>
      </c>
      <c r="D9" s="53" t="s">
        <v>27</v>
      </c>
      <c r="E9" s="48" t="s">
        <v>43</v>
      </c>
      <c r="F9" s="48" t="s">
        <v>59</v>
      </c>
      <c r="G9" s="49" t="s">
        <v>60</v>
      </c>
      <c r="H9" s="40"/>
      <c r="I9" s="40"/>
      <c r="J9" s="40"/>
      <c r="K9" s="40"/>
      <c r="L9" s="40"/>
      <c r="M9" s="40"/>
      <c r="N9" s="40"/>
      <c r="O9" s="40"/>
      <c r="P9" s="34" t="s">
        <v>60</v>
      </c>
      <c r="Q9" s="34" t="s">
        <v>60</v>
      </c>
      <c r="R9" s="237">
        <v>200</v>
      </c>
      <c r="S9" s="235">
        <v>177</v>
      </c>
      <c r="T9" s="241">
        <f>R9*S9</f>
        <v>35400</v>
      </c>
      <c r="U9" s="50">
        <f t="shared" ref="U9:U13" si="0">T9/3.29</f>
        <v>10759.878419452887</v>
      </c>
      <c r="V9" s="121">
        <v>43409</v>
      </c>
      <c r="W9" s="123" t="s">
        <v>48</v>
      </c>
      <c r="X9" s="121">
        <v>43677</v>
      </c>
      <c r="Y9" s="123" t="s">
        <v>49</v>
      </c>
      <c r="Z9" s="98" t="s">
        <v>60</v>
      </c>
      <c r="AA9" s="40" t="s">
        <v>1186</v>
      </c>
      <c r="AB9" s="40" t="str">
        <f t="shared" ref="AB9:AB13" si="1">IF(T9&gt;=500000,"autorizacao previa"," ")</f>
        <v xml:space="preserve"> </v>
      </c>
      <c r="AC9" s="40" t="s">
        <v>1156</v>
      </c>
      <c r="AD9" s="178"/>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row>
    <row r="10" spans="1:257" s="37" customFormat="1" x14ac:dyDescent="0.2">
      <c r="A10" s="40"/>
      <c r="B10" s="34" t="s">
        <v>26</v>
      </c>
      <c r="C10" s="34" t="s">
        <v>1033</v>
      </c>
      <c r="D10" s="53" t="s">
        <v>27</v>
      </c>
      <c r="E10" s="48" t="s">
        <v>43</v>
      </c>
      <c r="F10" s="48" t="s">
        <v>61</v>
      </c>
      <c r="G10" s="49" t="s">
        <v>62</v>
      </c>
      <c r="H10" s="53"/>
      <c r="I10" s="40"/>
      <c r="J10" s="40"/>
      <c r="K10" s="40"/>
      <c r="L10" s="40"/>
      <c r="M10" s="40"/>
      <c r="N10" s="40"/>
      <c r="O10" s="40"/>
      <c r="P10" s="34" t="s">
        <v>214</v>
      </c>
      <c r="Q10" s="34" t="s">
        <v>704</v>
      </c>
      <c r="R10" s="238">
        <v>4</v>
      </c>
      <c r="S10" s="232">
        <v>1000</v>
      </c>
      <c r="T10" s="241">
        <f>R10*S10</f>
        <v>4000</v>
      </c>
      <c r="U10" s="50">
        <f t="shared" si="0"/>
        <v>1215.80547112462</v>
      </c>
      <c r="V10" s="121">
        <v>43409</v>
      </c>
      <c r="W10" s="123" t="s">
        <v>48</v>
      </c>
      <c r="X10" s="121">
        <v>43677</v>
      </c>
      <c r="Y10" s="123" t="s">
        <v>49</v>
      </c>
      <c r="Z10" s="37" t="s">
        <v>214</v>
      </c>
      <c r="AA10" s="40" t="s">
        <v>1186</v>
      </c>
      <c r="AB10" s="40" t="str">
        <f t="shared" si="1"/>
        <v xml:space="preserve"> </v>
      </c>
      <c r="AC10" s="40" t="s">
        <v>1156</v>
      </c>
      <c r="AD10" s="178"/>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row>
    <row r="11" spans="1:257" s="37" customFormat="1" ht="25.5" x14ac:dyDescent="0.2">
      <c r="A11" s="40"/>
      <c r="B11" s="34" t="s">
        <v>26</v>
      </c>
      <c r="C11" s="34" t="s">
        <v>1033</v>
      </c>
      <c r="D11" s="53" t="s">
        <v>27</v>
      </c>
      <c r="E11" s="48" t="s">
        <v>43</v>
      </c>
      <c r="F11" s="48" t="s">
        <v>63</v>
      </c>
      <c r="G11" s="33" t="s">
        <v>1212</v>
      </c>
      <c r="H11" s="40"/>
      <c r="I11" s="40"/>
      <c r="J11" s="40"/>
      <c r="K11" s="40"/>
      <c r="L11" s="40"/>
      <c r="M11" s="40"/>
      <c r="N11" s="40"/>
      <c r="O11" s="40"/>
      <c r="P11" s="34" t="s">
        <v>214</v>
      </c>
      <c r="Q11" s="93" t="s">
        <v>214</v>
      </c>
      <c r="R11" s="238">
        <v>900</v>
      </c>
      <c r="S11" s="232">
        <v>5</v>
      </c>
      <c r="T11" s="241">
        <f>R11*S11</f>
        <v>4500</v>
      </c>
      <c r="U11" s="50">
        <f t="shared" si="0"/>
        <v>1367.7811550151976</v>
      </c>
      <c r="V11" s="121">
        <v>43409</v>
      </c>
      <c r="W11" s="123" t="s">
        <v>48</v>
      </c>
      <c r="X11" s="121">
        <v>43677</v>
      </c>
      <c r="Y11" s="123" t="s">
        <v>49</v>
      </c>
      <c r="Z11" s="37" t="s">
        <v>214</v>
      </c>
      <c r="AA11" s="40" t="s">
        <v>1186</v>
      </c>
      <c r="AB11" s="40" t="str">
        <f t="shared" si="1"/>
        <v xml:space="preserve"> </v>
      </c>
      <c r="AC11" s="40" t="s">
        <v>1156</v>
      </c>
      <c r="AD11" s="178"/>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row>
    <row r="12" spans="1:257" s="37" customFormat="1" ht="51" x14ac:dyDescent="0.2">
      <c r="A12" s="40"/>
      <c r="B12" s="34" t="s">
        <v>26</v>
      </c>
      <c r="C12" s="34" t="s">
        <v>1033</v>
      </c>
      <c r="D12" s="53" t="s">
        <v>27</v>
      </c>
      <c r="E12" s="48" t="s">
        <v>43</v>
      </c>
      <c r="F12" s="48" t="s">
        <v>65</v>
      </c>
      <c r="G12" s="49" t="s">
        <v>66</v>
      </c>
      <c r="H12" s="40"/>
      <c r="I12" s="40"/>
      <c r="J12" s="40"/>
      <c r="K12" s="40"/>
      <c r="L12" s="37">
        <v>3</v>
      </c>
      <c r="M12" s="37" t="s">
        <v>67</v>
      </c>
      <c r="N12" s="40"/>
      <c r="O12" s="37" t="s">
        <v>58</v>
      </c>
      <c r="P12" s="107" t="s">
        <v>68</v>
      </c>
      <c r="Q12" s="107" t="s">
        <v>704</v>
      </c>
      <c r="R12" s="37">
        <v>3</v>
      </c>
      <c r="S12" s="41">
        <v>7500</v>
      </c>
      <c r="T12" s="50">
        <f>R12*S12</f>
        <v>22500</v>
      </c>
      <c r="U12" s="50">
        <f t="shared" si="0"/>
        <v>6838.9057750759875</v>
      </c>
      <c r="V12" s="121">
        <v>43409</v>
      </c>
      <c r="W12" s="123" t="s">
        <v>48</v>
      </c>
      <c r="X12" s="121">
        <v>43677</v>
      </c>
      <c r="Y12" s="123" t="s">
        <v>49</v>
      </c>
      <c r="Z12" s="98" t="s">
        <v>68</v>
      </c>
      <c r="AA12" s="40" t="s">
        <v>1038</v>
      </c>
      <c r="AB12" s="40" t="str">
        <f t="shared" si="1"/>
        <v xml:space="preserve"> </v>
      </c>
      <c r="AC12" s="40" t="s">
        <v>1156</v>
      </c>
      <c r="AD12" s="178"/>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row>
    <row r="13" spans="1:257" s="37" customFormat="1" ht="51" x14ac:dyDescent="0.2">
      <c r="A13" s="40"/>
      <c r="B13" s="34" t="s">
        <v>26</v>
      </c>
      <c r="C13" s="34" t="s">
        <v>1033</v>
      </c>
      <c r="D13" s="53" t="s">
        <v>27</v>
      </c>
      <c r="E13" s="48" t="s">
        <v>43</v>
      </c>
      <c r="F13" s="48" t="s">
        <v>69</v>
      </c>
      <c r="G13" s="49" t="s">
        <v>70</v>
      </c>
      <c r="H13" s="40"/>
      <c r="I13" s="40"/>
      <c r="J13" s="40"/>
      <c r="K13" s="40"/>
      <c r="L13" s="40"/>
      <c r="M13" s="40"/>
      <c r="N13" s="40"/>
      <c r="O13" s="37" t="s">
        <v>71</v>
      </c>
      <c r="P13" s="107" t="s">
        <v>68</v>
      </c>
      <c r="Q13" s="107" t="s">
        <v>704</v>
      </c>
      <c r="R13" s="37">
        <v>500</v>
      </c>
      <c r="S13" s="41">
        <v>10</v>
      </c>
      <c r="T13" s="50">
        <f>R13*S13</f>
        <v>5000</v>
      </c>
      <c r="U13" s="50">
        <f t="shared" si="0"/>
        <v>1519.7568389057751</v>
      </c>
      <c r="V13" s="121">
        <v>43409</v>
      </c>
      <c r="W13" s="123" t="s">
        <v>48</v>
      </c>
      <c r="X13" s="121">
        <v>43677</v>
      </c>
      <c r="Y13" s="123" t="s">
        <v>49</v>
      </c>
      <c r="Z13" s="98" t="s">
        <v>68</v>
      </c>
      <c r="AA13" s="40" t="s">
        <v>1038</v>
      </c>
      <c r="AB13" s="40" t="str">
        <f t="shared" si="1"/>
        <v xml:space="preserve"> </v>
      </c>
      <c r="AC13" s="40" t="s">
        <v>1156</v>
      </c>
      <c r="AD13" s="178"/>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c r="IV13" s="40"/>
      <c r="IW13" s="40"/>
    </row>
    <row r="14" spans="1:257" s="37" customFormat="1" ht="25.5" x14ac:dyDescent="0.2">
      <c r="A14" s="40"/>
      <c r="B14" s="34" t="s">
        <v>26</v>
      </c>
      <c r="C14" s="34" t="s">
        <v>1033</v>
      </c>
      <c r="D14" s="53" t="s">
        <v>27</v>
      </c>
      <c r="E14" s="35" t="s">
        <v>35</v>
      </c>
      <c r="F14" s="35" t="s">
        <v>72</v>
      </c>
      <c r="G14" s="39" t="s">
        <v>73</v>
      </c>
      <c r="Q14" s="34"/>
      <c r="S14" s="41"/>
      <c r="T14" s="38">
        <f>T15</f>
        <v>106000</v>
      </c>
      <c r="U14" s="38"/>
      <c r="V14" s="103"/>
      <c r="W14" s="106"/>
      <c r="X14" s="103"/>
      <c r="Y14" s="122"/>
      <c r="AD14" s="178"/>
      <c r="AE14" s="40"/>
      <c r="AF14" s="40"/>
      <c r="AG14" s="40" t="s">
        <v>1250</v>
      </c>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row>
    <row r="15" spans="1:257" s="37" customFormat="1" ht="25.5" x14ac:dyDescent="0.2">
      <c r="B15" s="34" t="s">
        <v>26</v>
      </c>
      <c r="C15" s="34" t="s">
        <v>1033</v>
      </c>
      <c r="D15" s="53" t="s">
        <v>27</v>
      </c>
      <c r="E15" s="42" t="s">
        <v>40</v>
      </c>
      <c r="F15" s="42" t="s">
        <v>74</v>
      </c>
      <c r="G15" s="43" t="s">
        <v>75</v>
      </c>
      <c r="H15" s="44"/>
      <c r="I15" s="44"/>
      <c r="J15" s="44"/>
      <c r="K15" s="44"/>
      <c r="L15" s="44"/>
      <c r="M15" s="44"/>
      <c r="N15" s="44"/>
      <c r="O15" s="44"/>
      <c r="P15" s="44"/>
      <c r="Q15" s="45"/>
      <c r="R15" s="44"/>
      <c r="S15" s="46"/>
      <c r="T15" s="47">
        <f>SUM(T16:T20)</f>
        <v>106000</v>
      </c>
      <c r="U15" s="47"/>
      <c r="V15" s="137"/>
      <c r="W15" s="130"/>
      <c r="X15" s="137"/>
      <c r="Y15" s="131"/>
      <c r="Z15" s="54"/>
      <c r="AA15" s="44"/>
      <c r="AB15" s="44"/>
      <c r="AC15" s="44"/>
      <c r="AD15" s="178"/>
      <c r="AE15" s="40"/>
      <c r="AF15" s="40"/>
      <c r="AG15" s="40" t="s">
        <v>1250</v>
      </c>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row>
    <row r="16" spans="1:257" s="37" customFormat="1" x14ac:dyDescent="0.2">
      <c r="A16" s="40"/>
      <c r="B16" s="34" t="s">
        <v>26</v>
      </c>
      <c r="C16" s="34" t="s">
        <v>1033</v>
      </c>
      <c r="D16" s="53" t="s">
        <v>27</v>
      </c>
      <c r="E16" s="48" t="s">
        <v>43</v>
      </c>
      <c r="F16" s="48" t="s">
        <v>76</v>
      </c>
      <c r="G16" s="49" t="s">
        <v>60</v>
      </c>
      <c r="H16" s="40"/>
      <c r="I16" s="40"/>
      <c r="J16" s="40"/>
      <c r="K16" s="40"/>
      <c r="L16" s="40"/>
      <c r="M16" s="40"/>
      <c r="N16" s="40"/>
      <c r="O16" s="40"/>
      <c r="P16" s="34" t="s">
        <v>60</v>
      </c>
      <c r="Q16" s="34" t="s">
        <v>60</v>
      </c>
      <c r="R16" s="238">
        <v>1</v>
      </c>
      <c r="S16" s="232">
        <v>50000</v>
      </c>
      <c r="T16" s="241">
        <f>R16*S16</f>
        <v>50000</v>
      </c>
      <c r="U16" s="50">
        <f t="shared" ref="U16:U20" si="2">T16/3.29</f>
        <v>15197.568389057751</v>
      </c>
      <c r="V16" s="125">
        <v>43409</v>
      </c>
      <c r="W16" s="123" t="s">
        <v>48</v>
      </c>
      <c r="X16" s="125">
        <v>43644</v>
      </c>
      <c r="Y16" s="123" t="s">
        <v>49</v>
      </c>
      <c r="Z16" s="98" t="s">
        <v>60</v>
      </c>
      <c r="AA16" s="40" t="s">
        <v>1186</v>
      </c>
      <c r="AB16" s="40" t="str">
        <f t="shared" ref="AB16:AB20" si="3">IF(T16&gt;=500000,"autorizacao previa"," ")</f>
        <v xml:space="preserve"> </v>
      </c>
      <c r="AC16" s="40"/>
      <c r="AD16" s="178"/>
      <c r="AE16" s="40"/>
      <c r="AF16" s="40"/>
      <c r="AG16" s="40" t="s">
        <v>1250</v>
      </c>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row>
    <row r="17" spans="1:257" s="37" customFormat="1" ht="25.5" x14ac:dyDescent="0.2">
      <c r="A17" s="40"/>
      <c r="B17" s="34" t="s">
        <v>26</v>
      </c>
      <c r="C17" s="34" t="s">
        <v>1033</v>
      </c>
      <c r="D17" s="53" t="s">
        <v>27</v>
      </c>
      <c r="E17" s="48" t="s">
        <v>43</v>
      </c>
      <c r="F17" s="48" t="s">
        <v>77</v>
      </c>
      <c r="G17" s="33" t="s">
        <v>1212</v>
      </c>
      <c r="H17" s="40"/>
      <c r="I17" s="40"/>
      <c r="J17" s="40"/>
      <c r="K17" s="40"/>
      <c r="L17" s="40"/>
      <c r="M17" s="40"/>
      <c r="N17" s="40"/>
      <c r="O17" s="40"/>
      <c r="P17" s="34" t="s">
        <v>214</v>
      </c>
      <c r="Q17" s="93" t="s">
        <v>214</v>
      </c>
      <c r="R17" s="238">
        <v>3000</v>
      </c>
      <c r="S17" s="232">
        <v>5</v>
      </c>
      <c r="T17" s="241">
        <f>R17*S17</f>
        <v>15000</v>
      </c>
      <c r="U17" s="50">
        <f t="shared" si="2"/>
        <v>4559.2705167173253</v>
      </c>
      <c r="V17" s="125">
        <v>43409</v>
      </c>
      <c r="W17" s="123" t="s">
        <v>48</v>
      </c>
      <c r="X17" s="125">
        <v>43644</v>
      </c>
      <c r="Y17" s="123" t="s">
        <v>49</v>
      </c>
      <c r="Z17" s="37" t="s">
        <v>214</v>
      </c>
      <c r="AA17" s="40" t="s">
        <v>1186</v>
      </c>
      <c r="AB17" s="40" t="str">
        <f t="shared" si="3"/>
        <v xml:space="preserve"> </v>
      </c>
      <c r="AC17" s="40"/>
      <c r="AD17" s="178"/>
      <c r="AE17" s="40"/>
      <c r="AF17" s="40"/>
      <c r="AG17" s="40" t="s">
        <v>1250</v>
      </c>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row>
    <row r="18" spans="1:257" s="37" customFormat="1" x14ac:dyDescent="0.2">
      <c r="A18" s="40"/>
      <c r="B18" s="34" t="s">
        <v>26</v>
      </c>
      <c r="C18" s="34" t="s">
        <v>1033</v>
      </c>
      <c r="D18" s="53" t="s">
        <v>27</v>
      </c>
      <c r="E18" s="48" t="s">
        <v>43</v>
      </c>
      <c r="F18" s="48" t="s">
        <v>78</v>
      </c>
      <c r="G18" s="49" t="s">
        <v>68</v>
      </c>
      <c r="H18" s="40"/>
      <c r="I18" s="40"/>
      <c r="J18" s="40"/>
      <c r="K18" s="40"/>
      <c r="L18" s="40"/>
      <c r="M18" s="40"/>
      <c r="N18" s="40"/>
      <c r="O18" s="40"/>
      <c r="P18" s="97" t="s">
        <v>214</v>
      </c>
      <c r="Q18" s="97" t="s">
        <v>704</v>
      </c>
      <c r="R18" s="238">
        <v>2</v>
      </c>
      <c r="S18" s="232">
        <v>15000</v>
      </c>
      <c r="T18" s="241">
        <f>R18*S18</f>
        <v>30000</v>
      </c>
      <c r="U18" s="50">
        <f t="shared" si="2"/>
        <v>9118.5410334346507</v>
      </c>
      <c r="V18" s="125">
        <v>43409</v>
      </c>
      <c r="W18" s="123" t="s">
        <v>48</v>
      </c>
      <c r="X18" s="125">
        <v>43644</v>
      </c>
      <c r="Y18" s="123" t="s">
        <v>49</v>
      </c>
      <c r="AA18" s="40"/>
      <c r="AB18" s="40" t="str">
        <f t="shared" si="3"/>
        <v xml:space="preserve"> </v>
      </c>
      <c r="AC18" s="40"/>
      <c r="AD18" s="178"/>
      <c r="AE18" s="40"/>
      <c r="AF18" s="40"/>
      <c r="AG18" s="40" t="s">
        <v>1250</v>
      </c>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row>
    <row r="19" spans="1:257" s="37" customFormat="1" ht="25.5" x14ac:dyDescent="0.2">
      <c r="A19" s="40"/>
      <c r="B19" s="34" t="s">
        <v>26</v>
      </c>
      <c r="C19" s="34" t="s">
        <v>1033</v>
      </c>
      <c r="D19" s="53" t="s">
        <v>27</v>
      </c>
      <c r="E19" s="48" t="s">
        <v>43</v>
      </c>
      <c r="F19" s="48" t="s">
        <v>79</v>
      </c>
      <c r="G19" s="49" t="s">
        <v>80</v>
      </c>
      <c r="H19" s="40"/>
      <c r="I19" s="40"/>
      <c r="J19" s="40"/>
      <c r="K19" s="40"/>
      <c r="L19" s="40"/>
      <c r="M19" s="40"/>
      <c r="N19" s="40"/>
      <c r="O19" s="40"/>
      <c r="P19" s="73" t="s">
        <v>214</v>
      </c>
      <c r="Q19" s="73" t="s">
        <v>214</v>
      </c>
      <c r="R19" s="238">
        <v>1</v>
      </c>
      <c r="S19" s="232">
        <v>3500</v>
      </c>
      <c r="T19" s="241">
        <f>R19*S19</f>
        <v>3500</v>
      </c>
      <c r="U19" s="50">
        <f t="shared" si="2"/>
        <v>1063.8297872340424</v>
      </c>
      <c r="V19" s="125">
        <v>43409</v>
      </c>
      <c r="W19" s="123" t="s">
        <v>48</v>
      </c>
      <c r="X19" s="125">
        <v>43644</v>
      </c>
      <c r="Y19" s="123" t="s">
        <v>49</v>
      </c>
      <c r="AA19" s="40"/>
      <c r="AB19" s="40" t="str">
        <f t="shared" si="3"/>
        <v xml:space="preserve"> </v>
      </c>
      <c r="AC19" s="40"/>
      <c r="AD19" s="178"/>
      <c r="AE19" s="40"/>
      <c r="AF19" s="40"/>
      <c r="AG19" s="40" t="s">
        <v>1250</v>
      </c>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row>
    <row r="20" spans="1:257" s="37" customFormat="1" ht="25.5" x14ac:dyDescent="0.2">
      <c r="A20" s="40"/>
      <c r="B20" s="34" t="s">
        <v>26</v>
      </c>
      <c r="C20" s="34" t="s">
        <v>1033</v>
      </c>
      <c r="D20" s="53" t="s">
        <v>27</v>
      </c>
      <c r="E20" s="48" t="s">
        <v>43</v>
      </c>
      <c r="F20" s="48" t="s">
        <v>81</v>
      </c>
      <c r="G20" s="56" t="s">
        <v>1069</v>
      </c>
      <c r="H20" s="40"/>
      <c r="I20" s="40"/>
      <c r="J20" s="40"/>
      <c r="K20" s="40"/>
      <c r="L20" s="40"/>
      <c r="M20" s="40"/>
      <c r="N20" s="40"/>
      <c r="O20" s="40"/>
      <c r="P20" s="73" t="s">
        <v>636</v>
      </c>
      <c r="Q20" s="34" t="s">
        <v>1024</v>
      </c>
      <c r="R20" s="238">
        <v>5</v>
      </c>
      <c r="S20" s="232">
        <v>1500</v>
      </c>
      <c r="T20" s="241">
        <f>R20*S20</f>
        <v>7500</v>
      </c>
      <c r="U20" s="50">
        <f t="shared" si="2"/>
        <v>2279.6352583586627</v>
      </c>
      <c r="V20" s="125">
        <v>43409</v>
      </c>
      <c r="W20" s="123" t="s">
        <v>48</v>
      </c>
      <c r="X20" s="125">
        <v>43644</v>
      </c>
      <c r="Y20" s="123" t="s">
        <v>49</v>
      </c>
      <c r="AA20" s="40"/>
      <c r="AB20" s="40" t="str">
        <f t="shared" si="3"/>
        <v xml:space="preserve"> </v>
      </c>
      <c r="AC20" s="40"/>
      <c r="AD20" s="178"/>
      <c r="AE20" s="40"/>
      <c r="AF20" s="40"/>
      <c r="AG20" s="40" t="s">
        <v>1250</v>
      </c>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row>
    <row r="21" spans="1:257" s="37" customFormat="1" ht="38.25" x14ac:dyDescent="0.2">
      <c r="A21" s="40"/>
      <c r="B21" s="34" t="s">
        <v>26</v>
      </c>
      <c r="C21" s="34" t="s">
        <v>1033</v>
      </c>
      <c r="D21" s="53" t="s">
        <v>27</v>
      </c>
      <c r="E21" s="35" t="s">
        <v>35</v>
      </c>
      <c r="F21" s="35" t="s">
        <v>82</v>
      </c>
      <c r="G21" s="39" t="s">
        <v>83</v>
      </c>
      <c r="Q21" s="34"/>
      <c r="S21" s="41"/>
      <c r="T21" s="38">
        <f>T22</f>
        <v>20000</v>
      </c>
      <c r="U21" s="38"/>
      <c r="V21" s="103"/>
      <c r="W21" s="106"/>
      <c r="X21" s="103"/>
      <c r="Y21" s="122"/>
      <c r="AD21" s="178"/>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row>
    <row r="22" spans="1:257" s="37" customFormat="1" ht="25.5" x14ac:dyDescent="0.2">
      <c r="B22" s="34" t="s">
        <v>26</v>
      </c>
      <c r="C22" s="34" t="s">
        <v>1033</v>
      </c>
      <c r="D22" s="53" t="s">
        <v>27</v>
      </c>
      <c r="E22" s="42" t="s">
        <v>40</v>
      </c>
      <c r="F22" s="42" t="s">
        <v>84</v>
      </c>
      <c r="G22" s="43" t="s">
        <v>85</v>
      </c>
      <c r="H22" s="44"/>
      <c r="I22" s="44"/>
      <c r="J22" s="44"/>
      <c r="K22" s="44"/>
      <c r="L22" s="44"/>
      <c r="M22" s="44"/>
      <c r="N22" s="44"/>
      <c r="O22" s="44"/>
      <c r="P22" s="44"/>
      <c r="Q22" s="45"/>
      <c r="R22" s="44"/>
      <c r="S22" s="46"/>
      <c r="T22" s="47">
        <f>T23</f>
        <v>20000</v>
      </c>
      <c r="U22" s="47"/>
      <c r="V22" s="137"/>
      <c r="W22" s="130"/>
      <c r="X22" s="137"/>
      <c r="Y22" s="131"/>
      <c r="Z22" s="44"/>
      <c r="AA22" s="44"/>
      <c r="AB22" s="44"/>
      <c r="AC22" s="44"/>
      <c r="AD22" s="178"/>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row>
    <row r="23" spans="1:257" s="37" customFormat="1" ht="12" customHeight="1" x14ac:dyDescent="0.2">
      <c r="A23" s="40"/>
      <c r="B23" s="34" t="s">
        <v>26</v>
      </c>
      <c r="C23" s="34" t="s">
        <v>1033</v>
      </c>
      <c r="D23" s="53" t="s">
        <v>27</v>
      </c>
      <c r="E23" s="48" t="s">
        <v>43</v>
      </c>
      <c r="F23" s="48" t="s">
        <v>86</v>
      </c>
      <c r="G23" s="49" t="s">
        <v>87</v>
      </c>
      <c r="H23" s="40"/>
      <c r="I23" s="40"/>
      <c r="J23" s="40"/>
      <c r="K23" s="40"/>
      <c r="L23" s="40"/>
      <c r="M23" s="40"/>
      <c r="N23" s="40"/>
      <c r="O23" s="40"/>
      <c r="P23" s="107" t="s">
        <v>68</v>
      </c>
      <c r="Q23" s="107" t="s">
        <v>704</v>
      </c>
      <c r="R23" s="37">
        <v>4</v>
      </c>
      <c r="S23" s="41">
        <v>5000</v>
      </c>
      <c r="T23" s="50">
        <f>R23*S23</f>
        <v>20000</v>
      </c>
      <c r="U23" s="50">
        <f>T23/3.29</f>
        <v>6079.0273556231004</v>
      </c>
      <c r="V23" s="125">
        <v>43409</v>
      </c>
      <c r="W23" s="123" t="s">
        <v>48</v>
      </c>
      <c r="X23" s="125">
        <v>43644</v>
      </c>
      <c r="Y23" s="123" t="s">
        <v>49</v>
      </c>
      <c r="Z23" s="98" t="s">
        <v>68</v>
      </c>
      <c r="AA23" s="40" t="s">
        <v>1038</v>
      </c>
      <c r="AB23" s="40" t="str">
        <f>IF(T23&gt;=500000,"autorizacao previa"," ")</f>
        <v xml:space="preserve"> </v>
      </c>
      <c r="AD23" s="177" t="s">
        <v>88</v>
      </c>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row>
    <row r="24" spans="1:257" s="37" customFormat="1" ht="25.5" x14ac:dyDescent="0.2">
      <c r="A24" s="40"/>
      <c r="B24" s="34" t="s">
        <v>26</v>
      </c>
      <c r="C24" s="34" t="s">
        <v>1033</v>
      </c>
      <c r="D24" s="53" t="s">
        <v>27</v>
      </c>
      <c r="E24" s="35" t="s">
        <v>35</v>
      </c>
      <c r="F24" s="35" t="s">
        <v>89</v>
      </c>
      <c r="G24" s="39" t="s">
        <v>90</v>
      </c>
      <c r="Q24" s="34"/>
      <c r="S24" s="41"/>
      <c r="T24" s="38">
        <f>T25+T31+T36+T42</f>
        <v>156500</v>
      </c>
      <c r="U24" s="38"/>
      <c r="V24" s="103"/>
      <c r="W24" s="106"/>
      <c r="X24" s="103"/>
      <c r="Y24" s="122"/>
      <c r="AD24" s="178"/>
      <c r="AE24" s="40"/>
      <c r="AF24" s="40"/>
      <c r="AG24" s="40" t="s">
        <v>1250</v>
      </c>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row>
    <row r="25" spans="1:257" s="37" customFormat="1" ht="38.25" x14ac:dyDescent="0.2">
      <c r="B25" s="34" t="s">
        <v>26</v>
      </c>
      <c r="C25" s="34" t="s">
        <v>1033</v>
      </c>
      <c r="D25" s="53" t="s">
        <v>27</v>
      </c>
      <c r="E25" s="42" t="s">
        <v>40</v>
      </c>
      <c r="F25" s="42" t="s">
        <v>91</v>
      </c>
      <c r="G25" s="43" t="s">
        <v>92</v>
      </c>
      <c r="H25" s="44"/>
      <c r="I25" s="44"/>
      <c r="J25" s="44"/>
      <c r="K25" s="44"/>
      <c r="L25" s="44"/>
      <c r="M25" s="44"/>
      <c r="N25" s="44"/>
      <c r="O25" s="44"/>
      <c r="P25" s="44"/>
      <c r="Q25" s="45"/>
      <c r="R25" s="44"/>
      <c r="S25" s="46"/>
      <c r="T25" s="47">
        <f>SUM(T26:T30)</f>
        <v>82500</v>
      </c>
      <c r="U25" s="47"/>
      <c r="V25" s="137"/>
      <c r="W25" s="130"/>
      <c r="X25" s="137"/>
      <c r="Y25" s="131"/>
      <c r="Z25" s="44"/>
      <c r="AA25" s="44"/>
      <c r="AB25" s="44"/>
      <c r="AC25" s="44"/>
      <c r="AD25" s="178"/>
      <c r="AE25" s="40"/>
      <c r="AF25" s="40"/>
      <c r="AG25" s="40" t="s">
        <v>1250</v>
      </c>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row>
    <row r="26" spans="1:257" s="37" customFormat="1" x14ac:dyDescent="0.2">
      <c r="A26" s="40"/>
      <c r="B26" s="34" t="s">
        <v>26</v>
      </c>
      <c r="C26" s="34" t="s">
        <v>1033</v>
      </c>
      <c r="D26" s="53" t="s">
        <v>27</v>
      </c>
      <c r="E26" s="48" t="s">
        <v>43</v>
      </c>
      <c r="F26" s="48" t="s">
        <v>93</v>
      </c>
      <c r="G26" s="37" t="s">
        <v>94</v>
      </c>
      <c r="H26" s="40"/>
      <c r="I26" s="40"/>
      <c r="J26" s="40"/>
      <c r="K26" s="40"/>
      <c r="L26" s="40"/>
      <c r="M26" s="40"/>
      <c r="N26" s="40"/>
      <c r="O26" s="40"/>
      <c r="P26" s="34" t="s">
        <v>1023</v>
      </c>
      <c r="Q26" s="34" t="s">
        <v>704</v>
      </c>
      <c r="R26" s="57">
        <v>1</v>
      </c>
      <c r="S26" s="41">
        <v>45000</v>
      </c>
      <c r="T26" s="50">
        <f>R26*S26</f>
        <v>45000</v>
      </c>
      <c r="U26" s="50">
        <f t="shared" ref="U26:U30" si="4">T26/3.29</f>
        <v>13677.811550151975</v>
      </c>
      <c r="V26" s="121">
        <v>43409</v>
      </c>
      <c r="W26" s="122" t="s">
        <v>48</v>
      </c>
      <c r="X26" s="121">
        <v>43677</v>
      </c>
      <c r="Y26" s="123" t="s">
        <v>49</v>
      </c>
      <c r="Z26" s="151" t="s">
        <v>1189</v>
      </c>
      <c r="AA26" s="40" t="s">
        <v>1038</v>
      </c>
      <c r="AB26" s="40" t="str">
        <f t="shared" ref="AB26:AB30" si="5">IF(T26&gt;=500000,"autorizacao previa"," ")</f>
        <v xml:space="preserve"> </v>
      </c>
      <c r="AC26" s="40" t="s">
        <v>1156</v>
      </c>
      <c r="AD26" s="178"/>
      <c r="AE26" s="40"/>
      <c r="AF26" s="40"/>
      <c r="AG26" s="40" t="s">
        <v>1250</v>
      </c>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row>
    <row r="27" spans="1:257" s="37" customFormat="1" x14ac:dyDescent="0.2">
      <c r="A27" s="40"/>
      <c r="B27" s="34" t="s">
        <v>26</v>
      </c>
      <c r="C27" s="34" t="s">
        <v>1033</v>
      </c>
      <c r="D27" s="53" t="s">
        <v>27</v>
      </c>
      <c r="E27" s="48" t="s">
        <v>43</v>
      </c>
      <c r="F27" s="48" t="s">
        <v>95</v>
      </c>
      <c r="G27" s="37" t="s">
        <v>96</v>
      </c>
      <c r="H27" s="40"/>
      <c r="I27" s="40"/>
      <c r="J27" s="40"/>
      <c r="K27" s="40"/>
      <c r="L27" s="40"/>
      <c r="M27" s="40"/>
      <c r="N27" s="40"/>
      <c r="O27" s="40"/>
      <c r="P27" s="34" t="s">
        <v>1023</v>
      </c>
      <c r="Q27" s="34" t="s">
        <v>704</v>
      </c>
      <c r="R27" s="40">
        <v>3</v>
      </c>
      <c r="S27" s="41">
        <v>7000</v>
      </c>
      <c r="T27" s="50">
        <f>R27*S27</f>
        <v>21000</v>
      </c>
      <c r="U27" s="50">
        <f t="shared" si="4"/>
        <v>6382.9787234042551</v>
      </c>
      <c r="V27" s="121">
        <v>43409</v>
      </c>
      <c r="W27" s="122" t="s">
        <v>48</v>
      </c>
      <c r="X27" s="121">
        <v>43677</v>
      </c>
      <c r="Y27" s="123" t="s">
        <v>49</v>
      </c>
      <c r="Z27" s="151" t="s">
        <v>1189</v>
      </c>
      <c r="AA27" s="40" t="s">
        <v>1038</v>
      </c>
      <c r="AB27" s="40" t="str">
        <f t="shared" si="5"/>
        <v xml:space="preserve"> </v>
      </c>
      <c r="AC27" s="40" t="s">
        <v>1156</v>
      </c>
      <c r="AD27" s="178"/>
      <c r="AE27" s="40"/>
      <c r="AF27" s="40"/>
      <c r="AG27" s="40" t="s">
        <v>1250</v>
      </c>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row>
    <row r="28" spans="1:257" s="37" customFormat="1" x14ac:dyDescent="0.2">
      <c r="A28" s="40"/>
      <c r="B28" s="34" t="s">
        <v>26</v>
      </c>
      <c r="C28" s="34" t="s">
        <v>1033</v>
      </c>
      <c r="D28" s="53" t="s">
        <v>27</v>
      </c>
      <c r="E28" s="48" t="s">
        <v>43</v>
      </c>
      <c r="F28" s="48" t="s">
        <v>97</v>
      </c>
      <c r="G28" s="37" t="s">
        <v>98</v>
      </c>
      <c r="H28" s="40"/>
      <c r="I28" s="40"/>
      <c r="J28" s="40"/>
      <c r="K28" s="40"/>
      <c r="L28" s="40"/>
      <c r="M28" s="40"/>
      <c r="N28" s="40"/>
      <c r="O28" s="40"/>
      <c r="P28" s="107" t="s">
        <v>68</v>
      </c>
      <c r="Q28" s="107" t="s">
        <v>704</v>
      </c>
      <c r="R28" s="57">
        <v>3</v>
      </c>
      <c r="S28" s="41">
        <v>2500</v>
      </c>
      <c r="T28" s="50">
        <f>R28*S28</f>
        <v>7500</v>
      </c>
      <c r="U28" s="50">
        <f t="shared" si="4"/>
        <v>2279.6352583586627</v>
      </c>
      <c r="V28" s="125">
        <v>43409</v>
      </c>
      <c r="W28" s="122" t="s">
        <v>48</v>
      </c>
      <c r="X28" s="125">
        <v>43644</v>
      </c>
      <c r="Y28" s="123" t="s">
        <v>49</v>
      </c>
      <c r="Z28" s="98" t="s">
        <v>68</v>
      </c>
      <c r="AA28" s="40" t="s">
        <v>1038</v>
      </c>
      <c r="AB28" s="40" t="str">
        <f t="shared" si="5"/>
        <v xml:space="preserve"> </v>
      </c>
      <c r="AC28" s="40"/>
      <c r="AD28" s="178"/>
      <c r="AE28" s="40"/>
      <c r="AF28" s="40"/>
      <c r="AG28" s="40" t="s">
        <v>1250</v>
      </c>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row>
    <row r="29" spans="1:257" s="37" customFormat="1" x14ac:dyDescent="0.2">
      <c r="A29" s="40"/>
      <c r="B29" s="34" t="s">
        <v>26</v>
      </c>
      <c r="C29" s="34" t="s">
        <v>1033</v>
      </c>
      <c r="D29" s="53" t="s">
        <v>27</v>
      </c>
      <c r="E29" s="48" t="s">
        <v>43</v>
      </c>
      <c r="F29" s="48" t="s">
        <v>99</v>
      </c>
      <c r="G29" s="37" t="s">
        <v>100</v>
      </c>
      <c r="H29" s="40"/>
      <c r="I29" s="40"/>
      <c r="J29" s="40"/>
      <c r="K29" s="40"/>
      <c r="L29" s="40"/>
      <c r="M29" s="40"/>
      <c r="N29" s="40"/>
      <c r="O29" s="40"/>
      <c r="P29" s="34" t="s">
        <v>1023</v>
      </c>
      <c r="Q29" s="34" t="s">
        <v>704</v>
      </c>
      <c r="R29" s="57">
        <v>3</v>
      </c>
      <c r="S29" s="41">
        <v>1000</v>
      </c>
      <c r="T29" s="50">
        <f>R29*S29</f>
        <v>3000</v>
      </c>
      <c r="U29" s="50">
        <f t="shared" si="4"/>
        <v>911.854103343465</v>
      </c>
      <c r="V29" s="125">
        <v>43409</v>
      </c>
      <c r="W29" s="122" t="s">
        <v>48</v>
      </c>
      <c r="X29" s="125">
        <v>43644</v>
      </c>
      <c r="Y29" s="123" t="s">
        <v>49</v>
      </c>
      <c r="Z29" s="151" t="s">
        <v>1189</v>
      </c>
      <c r="AA29" s="40" t="s">
        <v>1038</v>
      </c>
      <c r="AB29" s="40" t="str">
        <f t="shared" si="5"/>
        <v xml:space="preserve"> </v>
      </c>
      <c r="AC29" s="40"/>
      <c r="AD29" s="178"/>
      <c r="AE29" s="40"/>
      <c r="AF29" s="40"/>
      <c r="AG29" s="40" t="s">
        <v>1250</v>
      </c>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row>
    <row r="30" spans="1:257" s="37" customFormat="1" x14ac:dyDescent="0.2">
      <c r="A30" s="40"/>
      <c r="B30" s="34" t="s">
        <v>26</v>
      </c>
      <c r="C30" s="34" t="s">
        <v>1033</v>
      </c>
      <c r="D30" s="53" t="s">
        <v>27</v>
      </c>
      <c r="E30" s="48" t="s">
        <v>43</v>
      </c>
      <c r="F30" s="48" t="s">
        <v>101</v>
      </c>
      <c r="G30" s="37" t="s">
        <v>102</v>
      </c>
      <c r="H30" s="40"/>
      <c r="I30" s="40"/>
      <c r="J30" s="40"/>
      <c r="K30" s="40"/>
      <c r="L30" s="40"/>
      <c r="M30" s="40"/>
      <c r="N30" s="40"/>
      <c r="O30" s="40"/>
      <c r="P30" s="34" t="s">
        <v>1023</v>
      </c>
      <c r="Q30" s="34" t="s">
        <v>704</v>
      </c>
      <c r="R30" s="57">
        <v>4</v>
      </c>
      <c r="S30" s="41">
        <v>1500</v>
      </c>
      <c r="T30" s="50">
        <f>R30*S30</f>
        <v>6000</v>
      </c>
      <c r="U30" s="50">
        <f t="shared" si="4"/>
        <v>1823.70820668693</v>
      </c>
      <c r="V30" s="125">
        <v>43409</v>
      </c>
      <c r="W30" s="122" t="s">
        <v>48</v>
      </c>
      <c r="X30" s="125">
        <v>43644</v>
      </c>
      <c r="Y30" s="123" t="s">
        <v>49</v>
      </c>
      <c r="Z30" s="151" t="s">
        <v>1189</v>
      </c>
      <c r="AA30" s="40" t="s">
        <v>1038</v>
      </c>
      <c r="AB30" s="40" t="str">
        <f t="shared" si="5"/>
        <v xml:space="preserve"> </v>
      </c>
      <c r="AC30" s="40"/>
      <c r="AD30" s="178"/>
      <c r="AE30" s="40"/>
      <c r="AF30" s="40"/>
      <c r="AG30" s="40" t="s">
        <v>1250</v>
      </c>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row>
    <row r="31" spans="1:257" s="37" customFormat="1" ht="38.25" x14ac:dyDescent="0.2">
      <c r="B31" s="34" t="s">
        <v>26</v>
      </c>
      <c r="C31" s="34" t="s">
        <v>1033</v>
      </c>
      <c r="D31" s="53" t="s">
        <v>27</v>
      </c>
      <c r="E31" s="42" t="s">
        <v>40</v>
      </c>
      <c r="F31" s="42" t="s">
        <v>103</v>
      </c>
      <c r="G31" s="43" t="s">
        <v>92</v>
      </c>
      <c r="H31" s="44"/>
      <c r="I31" s="44"/>
      <c r="J31" s="44"/>
      <c r="K31" s="44"/>
      <c r="L31" s="44"/>
      <c r="M31" s="44"/>
      <c r="N31" s="44"/>
      <c r="O31" s="44"/>
      <c r="P31" s="44"/>
      <c r="Q31" s="45"/>
      <c r="R31" s="44"/>
      <c r="S31" s="46"/>
      <c r="T31" s="47">
        <f>SUM(T32:T35)</f>
        <v>24800</v>
      </c>
      <c r="U31" s="47"/>
      <c r="V31" s="137"/>
      <c r="W31" s="130"/>
      <c r="X31" s="137"/>
      <c r="Y31" s="131"/>
      <c r="Z31" s="44"/>
      <c r="AA31" s="44"/>
      <c r="AB31" s="44"/>
      <c r="AC31" s="44"/>
      <c r="AD31" s="178"/>
      <c r="AE31" s="40"/>
      <c r="AF31" s="40"/>
      <c r="AG31" s="40" t="s">
        <v>1250</v>
      </c>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row>
    <row r="32" spans="1:257" s="37" customFormat="1" x14ac:dyDescent="0.2">
      <c r="A32" s="40"/>
      <c r="B32" s="34" t="s">
        <v>26</v>
      </c>
      <c r="C32" s="34" t="s">
        <v>1033</v>
      </c>
      <c r="D32" s="53" t="s">
        <v>27</v>
      </c>
      <c r="E32" s="48" t="s">
        <v>43</v>
      </c>
      <c r="F32" s="48" t="s">
        <v>1208</v>
      </c>
      <c r="G32" s="7" t="s">
        <v>971</v>
      </c>
      <c r="H32" s="40"/>
      <c r="I32" s="40"/>
      <c r="J32" s="40"/>
      <c r="K32" s="40"/>
      <c r="L32" s="40"/>
      <c r="M32" s="40"/>
      <c r="N32" s="40"/>
      <c r="O32" s="40"/>
      <c r="P32" s="34" t="s">
        <v>1023</v>
      </c>
      <c r="Q32" s="34" t="s">
        <v>704</v>
      </c>
      <c r="R32" s="57">
        <v>2</v>
      </c>
      <c r="S32" s="41">
        <v>5000</v>
      </c>
      <c r="T32" s="50">
        <f>R32*S32</f>
        <v>10000</v>
      </c>
      <c r="U32" s="50">
        <f t="shared" ref="U32:U35" si="6">T32/3.29</f>
        <v>3039.5136778115502</v>
      </c>
      <c r="V32" s="125">
        <v>43409</v>
      </c>
      <c r="W32" s="122" t="s">
        <v>48</v>
      </c>
      <c r="X32" s="125">
        <v>43644</v>
      </c>
      <c r="Y32" s="123" t="s">
        <v>49</v>
      </c>
      <c r="Z32" s="151" t="s">
        <v>1189</v>
      </c>
      <c r="AA32" s="40" t="s">
        <v>1038</v>
      </c>
      <c r="AB32" s="40" t="str">
        <f t="shared" ref="AB32:AB35" si="7">IF(T32&gt;=500000,"autorizacao previa"," ")</f>
        <v xml:space="preserve"> </v>
      </c>
      <c r="AC32" s="40"/>
      <c r="AD32" s="178"/>
      <c r="AE32" s="40"/>
      <c r="AF32" s="40"/>
      <c r="AG32" s="40" t="s">
        <v>1250</v>
      </c>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row>
    <row r="33" spans="1:257" s="37" customFormat="1" x14ac:dyDescent="0.2">
      <c r="A33" s="40"/>
      <c r="B33" s="34" t="s">
        <v>26</v>
      </c>
      <c r="C33" s="34" t="s">
        <v>1033</v>
      </c>
      <c r="D33" s="53" t="s">
        <v>27</v>
      </c>
      <c r="E33" s="48" t="s">
        <v>43</v>
      </c>
      <c r="F33" s="48" t="s">
        <v>104</v>
      </c>
      <c r="G33" s="37" t="s">
        <v>106</v>
      </c>
      <c r="H33" s="40"/>
      <c r="I33" s="40"/>
      <c r="J33" s="40"/>
      <c r="K33" s="40"/>
      <c r="L33" s="40"/>
      <c r="M33" s="40"/>
      <c r="N33" s="40"/>
      <c r="O33" s="40"/>
      <c r="P33" s="34" t="s">
        <v>1023</v>
      </c>
      <c r="Q33" s="34" t="s">
        <v>704</v>
      </c>
      <c r="R33" s="57">
        <v>2</v>
      </c>
      <c r="S33" s="41">
        <v>900</v>
      </c>
      <c r="T33" s="50">
        <f>R33*S33</f>
        <v>1800</v>
      </c>
      <c r="U33" s="50">
        <f t="shared" si="6"/>
        <v>547.112462006079</v>
      </c>
      <c r="V33" s="125">
        <v>43409</v>
      </c>
      <c r="W33" s="122" t="s">
        <v>48</v>
      </c>
      <c r="X33" s="125">
        <v>43644</v>
      </c>
      <c r="Y33" s="123" t="s">
        <v>49</v>
      </c>
      <c r="Z33" s="151" t="s">
        <v>1189</v>
      </c>
      <c r="AA33" s="40" t="s">
        <v>1038</v>
      </c>
      <c r="AB33" s="40" t="str">
        <f t="shared" si="7"/>
        <v xml:space="preserve"> </v>
      </c>
      <c r="AC33" s="40"/>
      <c r="AD33" s="178"/>
      <c r="AE33" s="40"/>
      <c r="AF33" s="40"/>
      <c r="AG33" s="40" t="s">
        <v>1250</v>
      </c>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row>
    <row r="34" spans="1:257" s="37" customFormat="1" x14ac:dyDescent="0.2">
      <c r="A34" s="40"/>
      <c r="B34" s="34" t="s">
        <v>26</v>
      </c>
      <c r="C34" s="34" t="s">
        <v>1033</v>
      </c>
      <c r="D34" s="53" t="s">
        <v>27</v>
      </c>
      <c r="E34" s="48" t="s">
        <v>43</v>
      </c>
      <c r="F34" s="48" t="s">
        <v>105</v>
      </c>
      <c r="G34" s="37" t="s">
        <v>108</v>
      </c>
      <c r="H34" s="40"/>
      <c r="I34" s="40"/>
      <c r="J34" s="40"/>
      <c r="K34" s="40"/>
      <c r="L34" s="40"/>
      <c r="M34" s="40"/>
      <c r="N34" s="40"/>
      <c r="O34" s="40"/>
      <c r="P34" s="107" t="s">
        <v>68</v>
      </c>
      <c r="Q34" s="107" t="s">
        <v>704</v>
      </c>
      <c r="R34" s="57">
        <v>1</v>
      </c>
      <c r="S34" s="41">
        <v>5000</v>
      </c>
      <c r="T34" s="50">
        <f>R34*S34</f>
        <v>5000</v>
      </c>
      <c r="U34" s="50">
        <f t="shared" si="6"/>
        <v>1519.7568389057751</v>
      </c>
      <c r="V34" s="125">
        <v>43409</v>
      </c>
      <c r="W34" s="122" t="s">
        <v>48</v>
      </c>
      <c r="X34" s="125">
        <v>43644</v>
      </c>
      <c r="Y34" s="123" t="s">
        <v>49</v>
      </c>
      <c r="Z34" s="98" t="s">
        <v>68</v>
      </c>
      <c r="AA34" s="40" t="s">
        <v>1038</v>
      </c>
      <c r="AB34" s="40" t="str">
        <f t="shared" si="7"/>
        <v xml:space="preserve"> </v>
      </c>
      <c r="AC34" s="40"/>
      <c r="AD34" s="178"/>
      <c r="AE34" s="40"/>
      <c r="AF34" s="40"/>
      <c r="AG34" s="40" t="s">
        <v>1250</v>
      </c>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row>
    <row r="35" spans="1:257" s="59" customFormat="1" ht="38.25" x14ac:dyDescent="0.2">
      <c r="B35" s="34" t="s">
        <v>26</v>
      </c>
      <c r="C35" s="34" t="s">
        <v>1033</v>
      </c>
      <c r="D35" s="53" t="s">
        <v>27</v>
      </c>
      <c r="E35" s="58" t="s">
        <v>43</v>
      </c>
      <c r="F35" s="58" t="s">
        <v>107</v>
      </c>
      <c r="G35" s="59" t="s">
        <v>109</v>
      </c>
      <c r="P35" s="34" t="s">
        <v>1023</v>
      </c>
      <c r="Q35" s="34" t="s">
        <v>704</v>
      </c>
      <c r="R35" s="60">
        <v>2</v>
      </c>
      <c r="S35" s="92">
        <v>4000</v>
      </c>
      <c r="T35" s="61">
        <f>R35*S35</f>
        <v>8000</v>
      </c>
      <c r="U35" s="50">
        <f t="shared" si="6"/>
        <v>2431.61094224924</v>
      </c>
      <c r="V35" s="125">
        <v>43409</v>
      </c>
      <c r="W35" s="122" t="s">
        <v>48</v>
      </c>
      <c r="X35" s="125">
        <v>43644</v>
      </c>
      <c r="Y35" s="123" t="s">
        <v>49</v>
      </c>
      <c r="Z35" s="151" t="s">
        <v>1189</v>
      </c>
      <c r="AA35" s="40" t="s">
        <v>1038</v>
      </c>
      <c r="AB35" s="40" t="str">
        <f t="shared" si="7"/>
        <v xml:space="preserve"> </v>
      </c>
      <c r="AD35" s="179"/>
      <c r="AG35" s="40" t="s">
        <v>1250</v>
      </c>
    </row>
    <row r="36" spans="1:257" s="37" customFormat="1" ht="38.25" x14ac:dyDescent="0.2">
      <c r="B36" s="34" t="s">
        <v>26</v>
      </c>
      <c r="C36" s="34" t="s">
        <v>1033</v>
      </c>
      <c r="D36" s="53" t="s">
        <v>27</v>
      </c>
      <c r="E36" s="42" t="s">
        <v>40</v>
      </c>
      <c r="F36" s="42" t="s">
        <v>110</v>
      </c>
      <c r="G36" s="43" t="s">
        <v>92</v>
      </c>
      <c r="H36" s="44"/>
      <c r="I36" s="44"/>
      <c r="J36" s="44"/>
      <c r="K36" s="44"/>
      <c r="L36" s="44"/>
      <c r="M36" s="44"/>
      <c r="N36" s="44"/>
      <c r="O36" s="44"/>
      <c r="P36" s="44"/>
      <c r="Q36" s="45"/>
      <c r="R36" s="44"/>
      <c r="S36" s="46"/>
      <c r="T36" s="47">
        <f>SUM(T37:T41)</f>
        <v>17700</v>
      </c>
      <c r="U36" s="47"/>
      <c r="V36" s="137"/>
      <c r="W36" s="130"/>
      <c r="X36" s="137"/>
      <c r="Y36" s="131"/>
      <c r="Z36" s="44"/>
      <c r="AA36" s="44"/>
      <c r="AB36" s="44"/>
      <c r="AC36" s="44"/>
      <c r="AD36" s="178"/>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c r="IW36" s="40"/>
    </row>
    <row r="37" spans="1:257" s="37" customFormat="1" x14ac:dyDescent="0.2">
      <c r="A37" s="40"/>
      <c r="B37" s="34" t="s">
        <v>26</v>
      </c>
      <c r="C37" s="34" t="s">
        <v>1033</v>
      </c>
      <c r="D37" s="53" t="s">
        <v>27</v>
      </c>
      <c r="E37" s="48" t="s">
        <v>43</v>
      </c>
      <c r="F37" s="48" t="s">
        <v>111</v>
      </c>
      <c r="G37" s="37" t="s">
        <v>112</v>
      </c>
      <c r="H37" s="40"/>
      <c r="I37" s="40"/>
      <c r="J37" s="40"/>
      <c r="K37" s="40"/>
      <c r="L37" s="40"/>
      <c r="M37" s="40"/>
      <c r="N37" s="40"/>
      <c r="O37" s="40"/>
      <c r="P37" s="34" t="s">
        <v>1023</v>
      </c>
      <c r="Q37" s="34" t="s">
        <v>704</v>
      </c>
      <c r="R37" s="57">
        <v>2</v>
      </c>
      <c r="S37" s="41">
        <v>2500</v>
      </c>
      <c r="T37" s="50">
        <f>R37*S37</f>
        <v>5000</v>
      </c>
      <c r="U37" s="50">
        <f t="shared" ref="U37:U41" si="8">T37/3.29</f>
        <v>1519.7568389057751</v>
      </c>
      <c r="V37" s="125">
        <v>43409</v>
      </c>
      <c r="W37" s="122" t="s">
        <v>48</v>
      </c>
      <c r="X37" s="125">
        <v>43644</v>
      </c>
      <c r="Y37" s="123" t="s">
        <v>49</v>
      </c>
      <c r="Z37" s="151" t="s">
        <v>1189</v>
      </c>
      <c r="AA37" s="40" t="s">
        <v>1038</v>
      </c>
      <c r="AB37" s="40" t="str">
        <f t="shared" ref="AB37:AB41" si="9">IF(T37&gt;=500000,"autorizacao previa"," ")</f>
        <v xml:space="preserve"> </v>
      </c>
      <c r="AC37" s="40"/>
      <c r="AD37" s="178"/>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c r="IW37" s="40"/>
    </row>
    <row r="38" spans="1:257" s="37" customFormat="1" x14ac:dyDescent="0.2">
      <c r="A38" s="40"/>
      <c r="B38" s="34" t="s">
        <v>26</v>
      </c>
      <c r="C38" s="34" t="s">
        <v>1033</v>
      </c>
      <c r="D38" s="53" t="s">
        <v>27</v>
      </c>
      <c r="E38" s="48" t="s">
        <v>43</v>
      </c>
      <c r="F38" s="48" t="s">
        <v>113</v>
      </c>
      <c r="G38" s="37" t="s">
        <v>114</v>
      </c>
      <c r="H38" s="40"/>
      <c r="I38" s="40"/>
      <c r="J38" s="40"/>
      <c r="K38" s="40"/>
      <c r="L38" s="40"/>
      <c r="M38" s="40"/>
      <c r="N38" s="40"/>
      <c r="O38" s="40"/>
      <c r="P38" s="34" t="s">
        <v>1023</v>
      </c>
      <c r="Q38" s="34" t="s">
        <v>704</v>
      </c>
      <c r="R38" s="57">
        <v>2</v>
      </c>
      <c r="S38" s="41">
        <v>5000</v>
      </c>
      <c r="T38" s="50">
        <f>R38*S38</f>
        <v>10000</v>
      </c>
      <c r="U38" s="50">
        <f t="shared" si="8"/>
        <v>3039.5136778115502</v>
      </c>
      <c r="V38" s="125">
        <v>43409</v>
      </c>
      <c r="W38" s="122" t="s">
        <v>48</v>
      </c>
      <c r="X38" s="125">
        <v>43644</v>
      </c>
      <c r="Y38" s="123" t="s">
        <v>49</v>
      </c>
      <c r="Z38" s="151" t="s">
        <v>1189</v>
      </c>
      <c r="AA38" s="40" t="s">
        <v>1038</v>
      </c>
      <c r="AB38" s="40" t="str">
        <f t="shared" si="9"/>
        <v xml:space="preserve"> </v>
      </c>
      <c r="AC38" s="40"/>
      <c r="AD38" s="178"/>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c r="IW38" s="40"/>
    </row>
    <row r="39" spans="1:257" s="37" customFormat="1" x14ac:dyDescent="0.2">
      <c r="A39" s="40"/>
      <c r="B39" s="34" t="s">
        <v>26</v>
      </c>
      <c r="C39" s="34" t="s">
        <v>1033</v>
      </c>
      <c r="D39" s="53" t="s">
        <v>27</v>
      </c>
      <c r="E39" s="48" t="s">
        <v>43</v>
      </c>
      <c r="F39" s="48" t="s">
        <v>115</v>
      </c>
      <c r="G39" s="37" t="s">
        <v>116</v>
      </c>
      <c r="H39" s="40"/>
      <c r="I39" s="40"/>
      <c r="J39" s="40"/>
      <c r="K39" s="40"/>
      <c r="L39" s="40"/>
      <c r="M39" s="40"/>
      <c r="N39" s="40"/>
      <c r="O39" s="40"/>
      <c r="P39" s="34" t="s">
        <v>1023</v>
      </c>
      <c r="Q39" s="34" t="s">
        <v>704</v>
      </c>
      <c r="R39" s="57">
        <v>5</v>
      </c>
      <c r="S39" s="41">
        <v>90</v>
      </c>
      <c r="T39" s="50">
        <f>R39*S39</f>
        <v>450</v>
      </c>
      <c r="U39" s="50">
        <f t="shared" si="8"/>
        <v>136.77811550151975</v>
      </c>
      <c r="V39" s="125">
        <v>43409</v>
      </c>
      <c r="W39" s="122" t="s">
        <v>48</v>
      </c>
      <c r="X39" s="125">
        <v>43644</v>
      </c>
      <c r="Y39" s="123" t="s">
        <v>49</v>
      </c>
      <c r="Z39" s="151" t="s">
        <v>1189</v>
      </c>
      <c r="AA39" s="40" t="s">
        <v>1038</v>
      </c>
      <c r="AB39" s="40" t="str">
        <f t="shared" si="9"/>
        <v xml:space="preserve"> </v>
      </c>
      <c r="AC39" s="40"/>
      <c r="AD39" s="178"/>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c r="IV39" s="40"/>
      <c r="IW39" s="40"/>
    </row>
    <row r="40" spans="1:257" s="37" customFormat="1" ht="25.5" x14ac:dyDescent="0.2">
      <c r="A40" s="40"/>
      <c r="B40" s="34" t="s">
        <v>26</v>
      </c>
      <c r="C40" s="34" t="s">
        <v>1033</v>
      </c>
      <c r="D40" s="53" t="s">
        <v>27</v>
      </c>
      <c r="E40" s="48" t="s">
        <v>43</v>
      </c>
      <c r="F40" s="48" t="s">
        <v>117</v>
      </c>
      <c r="G40" s="37" t="s">
        <v>118</v>
      </c>
      <c r="H40" s="40"/>
      <c r="I40" s="40"/>
      <c r="J40" s="40"/>
      <c r="K40" s="40"/>
      <c r="L40" s="40"/>
      <c r="M40" s="40"/>
      <c r="N40" s="40"/>
      <c r="O40" s="40"/>
      <c r="P40" s="107" t="s">
        <v>68</v>
      </c>
      <c r="Q40" s="107" t="s">
        <v>704</v>
      </c>
      <c r="R40" s="57">
        <v>5</v>
      </c>
      <c r="S40" s="41">
        <v>150</v>
      </c>
      <c r="T40" s="50">
        <f>R40*S40</f>
        <v>750</v>
      </c>
      <c r="U40" s="50">
        <f t="shared" si="8"/>
        <v>227.96352583586625</v>
      </c>
      <c r="V40" s="125">
        <v>43409</v>
      </c>
      <c r="W40" s="122" t="s">
        <v>48</v>
      </c>
      <c r="X40" s="125">
        <v>43644</v>
      </c>
      <c r="Y40" s="123" t="s">
        <v>49</v>
      </c>
      <c r="Z40" s="98" t="s">
        <v>68</v>
      </c>
      <c r="AA40" s="40" t="s">
        <v>1038</v>
      </c>
      <c r="AB40" s="40" t="str">
        <f t="shared" si="9"/>
        <v xml:space="preserve"> </v>
      </c>
      <c r="AC40" s="40"/>
      <c r="AD40" s="178"/>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c r="IW40" s="40"/>
    </row>
    <row r="41" spans="1:257" s="37" customFormat="1" x14ac:dyDescent="0.2">
      <c r="A41" s="40"/>
      <c r="B41" s="34" t="s">
        <v>26</v>
      </c>
      <c r="C41" s="34" t="s">
        <v>1033</v>
      </c>
      <c r="D41" s="53" t="s">
        <v>27</v>
      </c>
      <c r="E41" s="48" t="s">
        <v>43</v>
      </c>
      <c r="F41" s="48" t="s">
        <v>119</v>
      </c>
      <c r="G41" s="37" t="s">
        <v>120</v>
      </c>
      <c r="H41" s="40"/>
      <c r="I41" s="40"/>
      <c r="J41" s="40"/>
      <c r="K41" s="40"/>
      <c r="L41" s="40"/>
      <c r="M41" s="40"/>
      <c r="N41" s="40"/>
      <c r="O41" s="40"/>
      <c r="P41" s="34" t="s">
        <v>1023</v>
      </c>
      <c r="Q41" s="34" t="s">
        <v>704</v>
      </c>
      <c r="R41" s="57">
        <v>5</v>
      </c>
      <c r="S41" s="41">
        <v>300</v>
      </c>
      <c r="T41" s="50">
        <f>R41*S41</f>
        <v>1500</v>
      </c>
      <c r="U41" s="50">
        <f t="shared" si="8"/>
        <v>455.9270516717325</v>
      </c>
      <c r="V41" s="125">
        <v>43409</v>
      </c>
      <c r="W41" s="122" t="s">
        <v>48</v>
      </c>
      <c r="X41" s="125">
        <v>43644</v>
      </c>
      <c r="Y41" s="123" t="s">
        <v>49</v>
      </c>
      <c r="Z41" s="151" t="s">
        <v>1189</v>
      </c>
      <c r="AA41" s="40" t="s">
        <v>1038</v>
      </c>
      <c r="AB41" s="40" t="str">
        <f t="shared" si="9"/>
        <v xml:space="preserve"> </v>
      </c>
      <c r="AC41" s="40"/>
      <c r="AD41" s="178"/>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c r="IV41" s="40"/>
      <c r="IW41" s="40"/>
    </row>
    <row r="42" spans="1:257" s="37" customFormat="1" ht="38.25" x14ac:dyDescent="0.2">
      <c r="B42" s="34" t="s">
        <v>26</v>
      </c>
      <c r="C42" s="34" t="s">
        <v>1033</v>
      </c>
      <c r="D42" s="53" t="s">
        <v>27</v>
      </c>
      <c r="E42" s="42" t="s">
        <v>40</v>
      </c>
      <c r="F42" s="42" t="s">
        <v>121</v>
      </c>
      <c r="G42" s="43" t="s">
        <v>92</v>
      </c>
      <c r="H42" s="44"/>
      <c r="I42" s="44"/>
      <c r="J42" s="44"/>
      <c r="K42" s="44"/>
      <c r="L42" s="44"/>
      <c r="M42" s="44"/>
      <c r="N42" s="44"/>
      <c r="O42" s="44"/>
      <c r="P42" s="44"/>
      <c r="Q42" s="45"/>
      <c r="R42" s="44"/>
      <c r="S42" s="46"/>
      <c r="T42" s="47">
        <f>SUM(T43:T47)</f>
        <v>31500</v>
      </c>
      <c r="U42" s="47"/>
      <c r="V42" s="137"/>
      <c r="W42" s="130"/>
      <c r="X42" s="137"/>
      <c r="Y42" s="131"/>
      <c r="Z42" s="44"/>
      <c r="AA42" s="44"/>
      <c r="AB42" s="44"/>
      <c r="AC42" s="44"/>
      <c r="AD42" s="178"/>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c r="IV42" s="40"/>
      <c r="IW42" s="40"/>
    </row>
    <row r="43" spans="1:257" s="37" customFormat="1" x14ac:dyDescent="0.2">
      <c r="A43" s="40"/>
      <c r="B43" s="34" t="s">
        <v>26</v>
      </c>
      <c r="C43" s="34" t="s">
        <v>1033</v>
      </c>
      <c r="D43" s="53" t="s">
        <v>27</v>
      </c>
      <c r="E43" s="48" t="s">
        <v>43</v>
      </c>
      <c r="F43" s="48" t="s">
        <v>122</v>
      </c>
      <c r="G43" s="37" t="s">
        <v>123</v>
      </c>
      <c r="H43" s="40"/>
      <c r="I43" s="40"/>
      <c r="J43" s="40"/>
      <c r="K43" s="40"/>
      <c r="L43" s="40"/>
      <c r="M43" s="40"/>
      <c r="N43" s="40"/>
      <c r="O43" s="40"/>
      <c r="P43" s="34" t="s">
        <v>1023</v>
      </c>
      <c r="Q43" s="34" t="s">
        <v>704</v>
      </c>
      <c r="R43" s="57">
        <v>10</v>
      </c>
      <c r="S43" s="41">
        <v>100</v>
      </c>
      <c r="T43" s="50">
        <f>R43*S43</f>
        <v>1000</v>
      </c>
      <c r="U43" s="50">
        <f t="shared" ref="U43:U47" si="10">T43/3.29</f>
        <v>303.951367781155</v>
      </c>
      <c r="V43" s="125">
        <v>43409</v>
      </c>
      <c r="W43" s="122" t="s">
        <v>48</v>
      </c>
      <c r="X43" s="125">
        <v>43644</v>
      </c>
      <c r="Y43" s="123" t="s">
        <v>49</v>
      </c>
      <c r="Z43" s="151" t="s">
        <v>1189</v>
      </c>
      <c r="AA43" s="40" t="s">
        <v>1038</v>
      </c>
      <c r="AB43" s="40" t="str">
        <f t="shared" ref="AB43:AB47" si="11">IF(T43&gt;=500000,"autorizacao previa"," ")</f>
        <v xml:space="preserve"> </v>
      </c>
      <c r="AC43" s="40"/>
      <c r="AD43" s="178"/>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c r="IW43" s="40"/>
    </row>
    <row r="44" spans="1:257" s="37" customFormat="1" x14ac:dyDescent="0.2">
      <c r="A44" s="40"/>
      <c r="B44" s="34" t="s">
        <v>26</v>
      </c>
      <c r="C44" s="34" t="s">
        <v>1033</v>
      </c>
      <c r="D44" s="53" t="s">
        <v>27</v>
      </c>
      <c r="E44" s="48" t="s">
        <v>43</v>
      </c>
      <c r="F44" s="48" t="s">
        <v>124</v>
      </c>
      <c r="G44" s="37" t="s">
        <v>125</v>
      </c>
      <c r="H44" s="40"/>
      <c r="I44" s="40"/>
      <c r="J44" s="40"/>
      <c r="K44" s="40"/>
      <c r="L44" s="40"/>
      <c r="M44" s="40"/>
      <c r="N44" s="40"/>
      <c r="O44" s="40"/>
      <c r="P44" s="34" t="s">
        <v>1023</v>
      </c>
      <c r="Q44" s="34" t="s">
        <v>704</v>
      </c>
      <c r="R44" s="57">
        <v>2</v>
      </c>
      <c r="S44" s="41">
        <v>2500</v>
      </c>
      <c r="T44" s="50">
        <f>R44*S44</f>
        <v>5000</v>
      </c>
      <c r="U44" s="50">
        <f t="shared" si="10"/>
        <v>1519.7568389057751</v>
      </c>
      <c r="V44" s="125">
        <v>43409</v>
      </c>
      <c r="W44" s="122" t="s">
        <v>48</v>
      </c>
      <c r="X44" s="125">
        <v>43644</v>
      </c>
      <c r="Y44" s="123" t="s">
        <v>49</v>
      </c>
      <c r="Z44" s="151" t="s">
        <v>1189</v>
      </c>
      <c r="AA44" s="40" t="s">
        <v>1038</v>
      </c>
      <c r="AB44" s="40" t="str">
        <f t="shared" si="11"/>
        <v xml:space="preserve"> </v>
      </c>
      <c r="AC44" s="40"/>
      <c r="AD44" s="178"/>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c r="IW44" s="40"/>
    </row>
    <row r="45" spans="1:257" s="37" customFormat="1" x14ac:dyDescent="0.2">
      <c r="A45" s="40"/>
      <c r="B45" s="34" t="s">
        <v>26</v>
      </c>
      <c r="C45" s="34" t="s">
        <v>1033</v>
      </c>
      <c r="D45" s="53" t="s">
        <v>27</v>
      </c>
      <c r="E45" s="48" t="s">
        <v>43</v>
      </c>
      <c r="F45" s="48" t="s">
        <v>126</v>
      </c>
      <c r="G45" s="51" t="s">
        <v>127</v>
      </c>
      <c r="H45" s="40"/>
      <c r="I45" s="40"/>
      <c r="J45" s="40"/>
      <c r="K45" s="40"/>
      <c r="L45" s="40"/>
      <c r="M45" s="40"/>
      <c r="N45" s="40"/>
      <c r="O45" s="40"/>
      <c r="P45" s="73" t="s">
        <v>1027</v>
      </c>
      <c r="Q45" s="34" t="s">
        <v>704</v>
      </c>
      <c r="R45" s="57">
        <v>1</v>
      </c>
      <c r="S45" s="41">
        <v>15000</v>
      </c>
      <c r="T45" s="50">
        <f>R45*S45</f>
        <v>15000</v>
      </c>
      <c r="U45" s="50">
        <f t="shared" si="10"/>
        <v>4559.2705167173253</v>
      </c>
      <c r="V45" s="125">
        <v>43409</v>
      </c>
      <c r="W45" s="122" t="s">
        <v>48</v>
      </c>
      <c r="X45" s="125">
        <v>43644</v>
      </c>
      <c r="Y45" s="123" t="s">
        <v>49</v>
      </c>
      <c r="Z45" s="151" t="s">
        <v>1190</v>
      </c>
      <c r="AA45" s="40" t="s">
        <v>1038</v>
      </c>
      <c r="AB45" s="40" t="str">
        <f t="shared" si="11"/>
        <v xml:space="preserve"> </v>
      </c>
      <c r="AC45" s="40"/>
      <c r="AD45" s="178"/>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row>
    <row r="46" spans="1:257" s="37" customFormat="1" x14ac:dyDescent="0.2">
      <c r="A46" s="40"/>
      <c r="B46" s="34" t="s">
        <v>26</v>
      </c>
      <c r="C46" s="34" t="s">
        <v>1033</v>
      </c>
      <c r="D46" s="53" t="s">
        <v>27</v>
      </c>
      <c r="E46" s="48" t="s">
        <v>43</v>
      </c>
      <c r="F46" s="48" t="s">
        <v>128</v>
      </c>
      <c r="G46" s="37" t="s">
        <v>129</v>
      </c>
      <c r="H46" s="40"/>
      <c r="I46" s="40"/>
      <c r="J46" s="40"/>
      <c r="K46" s="40"/>
      <c r="L46" s="40"/>
      <c r="M46" s="40"/>
      <c r="N46" s="40"/>
      <c r="O46" s="40"/>
      <c r="P46" s="34" t="s">
        <v>1023</v>
      </c>
      <c r="Q46" s="34" t="s">
        <v>704</v>
      </c>
      <c r="R46" s="57">
        <v>1</v>
      </c>
      <c r="S46" s="41">
        <v>2500</v>
      </c>
      <c r="T46" s="50">
        <f>R46*S46</f>
        <v>2500</v>
      </c>
      <c r="U46" s="50">
        <f t="shared" si="10"/>
        <v>759.87841945288756</v>
      </c>
      <c r="V46" s="125">
        <v>43409</v>
      </c>
      <c r="W46" s="122" t="s">
        <v>48</v>
      </c>
      <c r="X46" s="125">
        <v>43644</v>
      </c>
      <c r="Y46" s="123" t="s">
        <v>49</v>
      </c>
      <c r="Z46" s="151" t="s">
        <v>1189</v>
      </c>
      <c r="AA46" s="40" t="s">
        <v>1038</v>
      </c>
      <c r="AB46" s="40" t="str">
        <f t="shared" si="11"/>
        <v xml:space="preserve"> </v>
      </c>
      <c r="AC46" s="40"/>
      <c r="AD46" s="178"/>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c r="IW46" s="40"/>
    </row>
    <row r="47" spans="1:257" s="37" customFormat="1" x14ac:dyDescent="0.2">
      <c r="A47" s="40"/>
      <c r="B47" s="34" t="s">
        <v>26</v>
      </c>
      <c r="C47" s="34" t="s">
        <v>1033</v>
      </c>
      <c r="D47" s="53" t="s">
        <v>27</v>
      </c>
      <c r="E47" s="48" t="s">
        <v>43</v>
      </c>
      <c r="F47" s="48" t="s">
        <v>130</v>
      </c>
      <c r="G47" s="37" t="s">
        <v>131</v>
      </c>
      <c r="H47" s="40"/>
      <c r="I47" s="40"/>
      <c r="J47" s="40"/>
      <c r="K47" s="40"/>
      <c r="L47" s="40"/>
      <c r="M47" s="40"/>
      <c r="N47" s="40"/>
      <c r="O47" s="40"/>
      <c r="P47" s="34" t="s">
        <v>1023</v>
      </c>
      <c r="Q47" s="34" t="s">
        <v>704</v>
      </c>
      <c r="R47" s="57">
        <v>2</v>
      </c>
      <c r="S47" s="41">
        <v>4000</v>
      </c>
      <c r="T47" s="50">
        <f>R47*S47</f>
        <v>8000</v>
      </c>
      <c r="U47" s="50">
        <f t="shared" si="10"/>
        <v>2431.61094224924</v>
      </c>
      <c r="V47" s="125">
        <v>43409</v>
      </c>
      <c r="W47" s="122" t="s">
        <v>48</v>
      </c>
      <c r="X47" s="125">
        <v>43644</v>
      </c>
      <c r="Y47" s="123" t="s">
        <v>49</v>
      </c>
      <c r="Z47" s="151" t="s">
        <v>1189</v>
      </c>
      <c r="AA47" s="40" t="s">
        <v>1038</v>
      </c>
      <c r="AB47" s="40" t="str">
        <f t="shared" si="11"/>
        <v xml:space="preserve"> </v>
      </c>
      <c r="AC47" s="40"/>
      <c r="AD47" s="178"/>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c r="IW47" s="40"/>
    </row>
    <row r="48" spans="1:257" s="37" customFormat="1" x14ac:dyDescent="0.2">
      <c r="A48" s="40"/>
      <c r="B48" s="34" t="s">
        <v>26</v>
      </c>
      <c r="C48" s="34" t="s">
        <v>1033</v>
      </c>
      <c r="D48" s="53" t="s">
        <v>27</v>
      </c>
      <c r="E48" s="35" t="s">
        <v>35</v>
      </c>
      <c r="F48" s="35" t="s">
        <v>132</v>
      </c>
      <c r="G48" s="39" t="s">
        <v>133</v>
      </c>
      <c r="K48" s="37" t="s">
        <v>134</v>
      </c>
      <c r="L48" s="37">
        <v>1</v>
      </c>
      <c r="M48" s="37" t="s">
        <v>135</v>
      </c>
      <c r="Q48" s="34"/>
      <c r="S48" s="41"/>
      <c r="T48" s="38">
        <f>T49</f>
        <v>100000</v>
      </c>
      <c r="U48" s="38"/>
      <c r="V48" s="103"/>
      <c r="W48" s="106"/>
      <c r="X48" s="103"/>
      <c r="Y48" s="122"/>
      <c r="AC48" s="37">
        <v>0</v>
      </c>
      <c r="AD48" s="178"/>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c r="IW48" s="40"/>
    </row>
    <row r="49" spans="1:257" s="37" customFormat="1" ht="38.25" x14ac:dyDescent="0.2">
      <c r="B49" s="34" t="s">
        <v>26</v>
      </c>
      <c r="C49" s="34" t="s">
        <v>1033</v>
      </c>
      <c r="D49" s="53" t="s">
        <v>27</v>
      </c>
      <c r="E49" s="42" t="s">
        <v>40</v>
      </c>
      <c r="F49" s="42" t="s">
        <v>136</v>
      </c>
      <c r="G49" s="43" t="s">
        <v>137</v>
      </c>
      <c r="H49" s="44"/>
      <c r="I49" s="44"/>
      <c r="J49" s="44"/>
      <c r="K49" s="44"/>
      <c r="L49" s="44"/>
      <c r="M49" s="44"/>
      <c r="N49" s="44"/>
      <c r="O49" s="44"/>
      <c r="P49" s="44"/>
      <c r="Q49" s="45"/>
      <c r="R49" s="44"/>
      <c r="S49" s="46"/>
      <c r="T49" s="47">
        <f>SUM(T50:T51)</f>
        <v>100000</v>
      </c>
      <c r="U49" s="47"/>
      <c r="V49" s="137"/>
      <c r="W49" s="130"/>
      <c r="X49" s="137"/>
      <c r="Y49" s="131"/>
      <c r="Z49" s="44"/>
      <c r="AA49" s="44"/>
      <c r="AB49" s="44"/>
      <c r="AC49" s="44"/>
      <c r="AD49" s="178"/>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c r="IV49" s="40"/>
      <c r="IW49" s="40"/>
    </row>
    <row r="50" spans="1:257" s="37" customFormat="1" ht="25.5" x14ac:dyDescent="0.2">
      <c r="A50" s="40"/>
      <c r="B50" s="34" t="s">
        <v>26</v>
      </c>
      <c r="C50" s="34" t="s">
        <v>1033</v>
      </c>
      <c r="D50" s="53" t="s">
        <v>27</v>
      </c>
      <c r="E50" s="48" t="s">
        <v>43</v>
      </c>
      <c r="F50" s="48" t="s">
        <v>138</v>
      </c>
      <c r="G50" s="49" t="s">
        <v>1200</v>
      </c>
      <c r="H50" s="40"/>
      <c r="I50" s="40"/>
      <c r="J50" s="40"/>
      <c r="K50" s="40"/>
      <c r="L50" s="40"/>
      <c r="M50" s="40"/>
      <c r="N50" s="40"/>
      <c r="O50" s="40"/>
      <c r="P50" s="73" t="s">
        <v>636</v>
      </c>
      <c r="Q50" s="34" t="s">
        <v>704</v>
      </c>
      <c r="R50" s="37">
        <v>1</v>
      </c>
      <c r="S50" s="41">
        <v>40000</v>
      </c>
      <c r="T50" s="50">
        <f>R50*S50</f>
        <v>40000</v>
      </c>
      <c r="U50" s="50">
        <f t="shared" ref="U50:U51" si="12">T50/3.29</f>
        <v>12158.054711246201</v>
      </c>
      <c r="V50" s="125">
        <v>43437</v>
      </c>
      <c r="W50" s="122" t="s">
        <v>48</v>
      </c>
      <c r="X50" s="125">
        <v>43646</v>
      </c>
      <c r="Y50" s="122" t="s">
        <v>49</v>
      </c>
      <c r="Z50" s="73" t="s">
        <v>1184</v>
      </c>
      <c r="AA50" s="40" t="s">
        <v>1039</v>
      </c>
      <c r="AB50" s="40" t="str">
        <f t="shared" ref="AB50:AB51" si="13">IF(T50&gt;=500000,"autorizacao previa"," ")</f>
        <v xml:space="preserve"> </v>
      </c>
      <c r="AC50" s="40"/>
      <c r="AD50" s="178"/>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c r="IW50" s="40"/>
    </row>
    <row r="51" spans="1:257" s="37" customFormat="1" ht="37.9" customHeight="1" x14ac:dyDescent="0.2">
      <c r="A51" s="40"/>
      <c r="B51" s="34" t="s">
        <v>26</v>
      </c>
      <c r="C51" s="34" t="s">
        <v>1033</v>
      </c>
      <c r="D51" s="53" t="s">
        <v>27</v>
      </c>
      <c r="E51" s="48" t="s">
        <v>43</v>
      </c>
      <c r="F51" s="48" t="s">
        <v>139</v>
      </c>
      <c r="G51" s="49" t="s">
        <v>140</v>
      </c>
      <c r="H51" s="40"/>
      <c r="I51" s="40"/>
      <c r="J51" s="40"/>
      <c r="K51" s="40"/>
      <c r="L51" s="40"/>
      <c r="M51" s="40"/>
      <c r="N51" s="40"/>
      <c r="O51" s="40"/>
      <c r="P51" s="73" t="s">
        <v>636</v>
      </c>
      <c r="Q51" s="34" t="s">
        <v>704</v>
      </c>
      <c r="R51" s="37">
        <v>1</v>
      </c>
      <c r="S51" s="41">
        <v>60000</v>
      </c>
      <c r="T51" s="50">
        <f>R51*S51</f>
        <v>60000</v>
      </c>
      <c r="U51" s="50">
        <f t="shared" si="12"/>
        <v>18237.082066869301</v>
      </c>
      <c r="V51" s="125">
        <v>43437</v>
      </c>
      <c r="W51" s="122" t="s">
        <v>48</v>
      </c>
      <c r="X51" s="125">
        <v>43646</v>
      </c>
      <c r="Y51" s="122" t="s">
        <v>49</v>
      </c>
      <c r="Z51" s="73" t="s">
        <v>1184</v>
      </c>
      <c r="AA51" s="40" t="s">
        <v>1039</v>
      </c>
      <c r="AB51" s="40" t="str">
        <f t="shared" si="13"/>
        <v xml:space="preserve"> </v>
      </c>
      <c r="AC51" s="40"/>
      <c r="AD51" s="178"/>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c r="IW51" s="40"/>
    </row>
    <row r="52" spans="1:257" s="37" customFormat="1" ht="51" x14ac:dyDescent="0.2">
      <c r="B52" s="34" t="s">
        <v>26</v>
      </c>
      <c r="C52" s="34" t="s">
        <v>1033</v>
      </c>
      <c r="D52" s="53" t="s">
        <v>27</v>
      </c>
      <c r="E52" s="35" t="s">
        <v>30</v>
      </c>
      <c r="F52" s="35" t="s">
        <v>141</v>
      </c>
      <c r="G52" s="39" t="s">
        <v>142</v>
      </c>
      <c r="H52" s="37" t="s">
        <v>143</v>
      </c>
      <c r="I52" s="246">
        <v>60</v>
      </c>
      <c r="J52" s="37" t="s">
        <v>1217</v>
      </c>
      <c r="N52" s="252" t="s">
        <v>525</v>
      </c>
      <c r="O52" s="37" t="s">
        <v>1239</v>
      </c>
      <c r="Q52" s="34"/>
      <c r="S52" s="41"/>
      <c r="T52" s="38">
        <f>T53</f>
        <v>200000</v>
      </c>
      <c r="U52" s="38"/>
      <c r="V52" s="103"/>
      <c r="W52" s="106"/>
      <c r="X52" s="103"/>
      <c r="Y52" s="122"/>
      <c r="AD52" s="177"/>
    </row>
    <row r="53" spans="1:257" s="37" customFormat="1" ht="38.450000000000003" customHeight="1" x14ac:dyDescent="0.2">
      <c r="A53" s="40"/>
      <c r="B53" s="34" t="s">
        <v>26</v>
      </c>
      <c r="C53" s="34" t="s">
        <v>1033</v>
      </c>
      <c r="D53" s="53" t="s">
        <v>27</v>
      </c>
      <c r="E53" s="35" t="s">
        <v>35</v>
      </c>
      <c r="F53" s="35" t="s">
        <v>144</v>
      </c>
      <c r="G53" s="39" t="s">
        <v>145</v>
      </c>
      <c r="K53" s="37" t="s">
        <v>146</v>
      </c>
      <c r="L53" s="37">
        <v>195</v>
      </c>
      <c r="M53" s="37" t="s">
        <v>147</v>
      </c>
      <c r="O53" s="37" t="s">
        <v>146</v>
      </c>
      <c r="Q53" s="34" t="s">
        <v>47</v>
      </c>
      <c r="S53" s="41"/>
      <c r="T53" s="38">
        <f>T54</f>
        <v>200000</v>
      </c>
      <c r="U53" s="38"/>
      <c r="V53" s="103"/>
      <c r="W53" s="106"/>
      <c r="X53" s="103"/>
      <c r="Y53" s="122"/>
      <c r="AD53" s="178"/>
      <c r="AE53" s="40"/>
      <c r="AF53" s="40"/>
      <c r="AG53" s="40" t="s">
        <v>1250</v>
      </c>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c r="IW53" s="40"/>
    </row>
    <row r="54" spans="1:257" s="37" customFormat="1" ht="25.5" x14ac:dyDescent="0.2">
      <c r="B54" s="34" t="s">
        <v>26</v>
      </c>
      <c r="C54" s="34" t="s">
        <v>1033</v>
      </c>
      <c r="D54" s="53" t="s">
        <v>27</v>
      </c>
      <c r="E54" s="42" t="s">
        <v>40</v>
      </c>
      <c r="F54" s="42" t="s">
        <v>148</v>
      </c>
      <c r="G54" s="43" t="s">
        <v>149</v>
      </c>
      <c r="H54" s="44"/>
      <c r="I54" s="44"/>
      <c r="J54" s="44"/>
      <c r="K54" s="44" t="s">
        <v>150</v>
      </c>
      <c r="L54" s="44">
        <v>20</v>
      </c>
      <c r="M54" s="44" t="s">
        <v>151</v>
      </c>
      <c r="N54" s="44"/>
      <c r="O54" s="44" t="s">
        <v>152</v>
      </c>
      <c r="P54" s="44"/>
      <c r="Q54" s="45" t="s">
        <v>47</v>
      </c>
      <c r="R54" s="44"/>
      <c r="S54" s="46"/>
      <c r="T54" s="47">
        <f>T55</f>
        <v>200000</v>
      </c>
      <c r="U54" s="47"/>
      <c r="V54" s="137"/>
      <c r="W54" s="130"/>
      <c r="X54" s="137"/>
      <c r="Y54" s="131"/>
      <c r="Z54" s="44"/>
      <c r="AA54" s="44"/>
      <c r="AB54" s="44"/>
      <c r="AC54" s="44"/>
      <c r="AD54" s="178"/>
      <c r="AE54" s="40"/>
      <c r="AF54" s="40"/>
      <c r="AG54" s="40" t="s">
        <v>1250</v>
      </c>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c r="IW54" s="40"/>
    </row>
    <row r="55" spans="1:257" s="37" customFormat="1" ht="18" customHeight="1" x14ac:dyDescent="0.2">
      <c r="A55" s="40"/>
      <c r="B55" s="34" t="s">
        <v>26</v>
      </c>
      <c r="C55" s="34" t="s">
        <v>1033</v>
      </c>
      <c r="D55" s="53" t="s">
        <v>27</v>
      </c>
      <c r="E55" s="48" t="s">
        <v>43</v>
      </c>
      <c r="F55" s="48" t="s">
        <v>153</v>
      </c>
      <c r="G55" s="37" t="s">
        <v>149</v>
      </c>
      <c r="H55" s="40"/>
      <c r="I55" s="40"/>
      <c r="J55" s="40"/>
      <c r="K55" s="40"/>
      <c r="L55" s="40"/>
      <c r="M55" s="40"/>
      <c r="N55" s="40"/>
      <c r="O55" s="40"/>
      <c r="P55" s="73" t="s">
        <v>636</v>
      </c>
      <c r="Q55" s="34" t="s">
        <v>704</v>
      </c>
      <c r="R55" s="37">
        <v>1</v>
      </c>
      <c r="S55" s="41">
        <v>200000</v>
      </c>
      <c r="T55" s="50">
        <f>R55*S55</f>
        <v>200000</v>
      </c>
      <c r="U55" s="50">
        <f>T55/3.29</f>
        <v>60790.273556231004</v>
      </c>
      <c r="V55" s="103">
        <v>43411</v>
      </c>
      <c r="W55" s="122" t="s">
        <v>48</v>
      </c>
      <c r="X55" s="103">
        <v>43616</v>
      </c>
      <c r="Y55" s="122" t="s">
        <v>49</v>
      </c>
      <c r="Z55" s="73" t="s">
        <v>1184</v>
      </c>
      <c r="AA55" s="40" t="s">
        <v>1039</v>
      </c>
      <c r="AB55" s="40" t="str">
        <f>IF(T55&gt;=500000,"autorizacao previa"," ")</f>
        <v xml:space="preserve"> </v>
      </c>
      <c r="AC55" s="40"/>
      <c r="AD55" s="178"/>
      <c r="AE55" s="40"/>
      <c r="AF55" s="40"/>
      <c r="AG55" s="40" t="s">
        <v>1250</v>
      </c>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c r="IW55" s="40"/>
    </row>
    <row r="56" spans="1:257" s="37" customFormat="1" ht="25.5" x14ac:dyDescent="0.2">
      <c r="B56" s="34" t="s">
        <v>26</v>
      </c>
      <c r="C56" s="34" t="s">
        <v>1033</v>
      </c>
      <c r="D56" s="53" t="s">
        <v>27</v>
      </c>
      <c r="E56" s="35" t="s">
        <v>28</v>
      </c>
      <c r="F56" s="35">
        <v>14</v>
      </c>
      <c r="G56" s="36" t="s">
        <v>154</v>
      </c>
      <c r="Q56" s="55"/>
      <c r="S56" s="41"/>
      <c r="T56" s="38">
        <f>T57+T64+T70</f>
        <v>820500</v>
      </c>
      <c r="U56" s="38"/>
      <c r="V56" s="103"/>
      <c r="W56" s="66"/>
      <c r="X56" s="103"/>
      <c r="Y56" s="122"/>
      <c r="AD56" s="177"/>
      <c r="AG56" s="40" t="s">
        <v>1250</v>
      </c>
    </row>
    <row r="57" spans="1:257" s="37" customFormat="1" ht="25.5" x14ac:dyDescent="0.2">
      <c r="B57" s="34" t="s">
        <v>26</v>
      </c>
      <c r="C57" s="34" t="s">
        <v>1033</v>
      </c>
      <c r="D57" s="53" t="s">
        <v>27</v>
      </c>
      <c r="E57" s="35" t="s">
        <v>30</v>
      </c>
      <c r="F57" s="35" t="s">
        <v>155</v>
      </c>
      <c r="G57" s="39" t="s">
        <v>156</v>
      </c>
      <c r="H57" s="37" t="s">
        <v>157</v>
      </c>
      <c r="I57" s="246">
        <v>1</v>
      </c>
      <c r="J57" s="37" t="s">
        <v>1214</v>
      </c>
      <c r="K57" s="40"/>
      <c r="L57" s="40"/>
      <c r="M57" s="40"/>
      <c r="N57" s="252" t="s">
        <v>535</v>
      </c>
      <c r="O57" s="40" t="s">
        <v>1238</v>
      </c>
      <c r="P57" s="40"/>
      <c r="Q57" s="55"/>
      <c r="R57" s="40"/>
      <c r="S57" s="41"/>
      <c r="T57" s="38">
        <f>T58+T61</f>
        <v>700000</v>
      </c>
      <c r="U57" s="38"/>
      <c r="V57" s="103"/>
      <c r="W57" s="66"/>
      <c r="X57" s="103"/>
      <c r="Y57" s="122"/>
      <c r="Z57" s="40"/>
      <c r="AA57" s="40"/>
      <c r="AB57" s="40"/>
      <c r="AC57" s="40"/>
      <c r="AD57" s="178"/>
      <c r="AE57" s="40"/>
      <c r="AF57" s="40"/>
      <c r="AG57" s="40" t="s">
        <v>1250</v>
      </c>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c r="IW57" s="40"/>
    </row>
    <row r="58" spans="1:257" s="37" customFormat="1" ht="40.35" customHeight="1" x14ac:dyDescent="0.2">
      <c r="A58" s="40"/>
      <c r="B58" s="34" t="s">
        <v>26</v>
      </c>
      <c r="C58" s="34" t="s">
        <v>1033</v>
      </c>
      <c r="D58" s="53" t="s">
        <v>27</v>
      </c>
      <c r="E58" s="35" t="s">
        <v>35</v>
      </c>
      <c r="F58" s="35" t="s">
        <v>159</v>
      </c>
      <c r="G58" s="39" t="s">
        <v>160</v>
      </c>
      <c r="K58" s="37" t="s">
        <v>161</v>
      </c>
      <c r="L58" s="37">
        <v>1</v>
      </c>
      <c r="M58" s="37" t="s">
        <v>158</v>
      </c>
      <c r="O58" s="37" t="s">
        <v>162</v>
      </c>
      <c r="Q58" s="55"/>
      <c r="S58" s="41"/>
      <c r="T58" s="38">
        <f>T59</f>
        <v>350000</v>
      </c>
      <c r="U58" s="38"/>
      <c r="V58" s="103"/>
      <c r="W58" s="66"/>
      <c r="X58" s="103"/>
      <c r="Y58" s="122"/>
      <c r="AD58" s="178"/>
      <c r="AE58" s="40"/>
      <c r="AF58" s="40"/>
      <c r="AG58" s="40" t="s">
        <v>1250</v>
      </c>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c r="IW58" s="40"/>
    </row>
    <row r="59" spans="1:257" s="37" customFormat="1" ht="27.6" customHeight="1" x14ac:dyDescent="0.2">
      <c r="B59" s="34" t="s">
        <v>26</v>
      </c>
      <c r="C59" s="34" t="s">
        <v>1033</v>
      </c>
      <c r="D59" s="53" t="s">
        <v>27</v>
      </c>
      <c r="E59" s="42" t="s">
        <v>40</v>
      </c>
      <c r="F59" s="42" t="s">
        <v>163</v>
      </c>
      <c r="G59" s="99" t="s">
        <v>160</v>
      </c>
      <c r="H59" s="44"/>
      <c r="I59" s="44"/>
      <c r="J59" s="44"/>
      <c r="K59" s="44"/>
      <c r="L59" s="44"/>
      <c r="M59" s="44"/>
      <c r="N59" s="44"/>
      <c r="O59" s="44"/>
      <c r="P59" s="44"/>
      <c r="Q59" s="63"/>
      <c r="R59" s="44"/>
      <c r="S59" s="46"/>
      <c r="T59" s="47">
        <f>T60</f>
        <v>350000</v>
      </c>
      <c r="U59" s="47"/>
      <c r="V59" s="137"/>
      <c r="W59" s="67"/>
      <c r="X59" s="137"/>
      <c r="Y59" s="131"/>
      <c r="Z59" s="44"/>
      <c r="AA59" s="44"/>
      <c r="AB59" s="44"/>
      <c r="AC59" s="44"/>
      <c r="AD59" s="178"/>
      <c r="AE59" s="40"/>
      <c r="AF59" s="40"/>
      <c r="AG59" s="40" t="s">
        <v>1250</v>
      </c>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row>
    <row r="60" spans="1:257" s="37" customFormat="1" ht="38.25" x14ac:dyDescent="0.2">
      <c r="A60" s="40"/>
      <c r="B60" s="34" t="s">
        <v>26</v>
      </c>
      <c r="C60" s="34" t="s">
        <v>1033</v>
      </c>
      <c r="D60" s="53" t="s">
        <v>27</v>
      </c>
      <c r="E60" s="48" t="s">
        <v>43</v>
      </c>
      <c r="F60" s="48" t="s">
        <v>164</v>
      </c>
      <c r="G60" s="4" t="s">
        <v>1042</v>
      </c>
      <c r="H60" s="40"/>
      <c r="I60" s="40"/>
      <c r="J60" s="40"/>
      <c r="K60" s="40"/>
      <c r="L60" s="40"/>
      <c r="M60" s="40"/>
      <c r="N60" s="40"/>
      <c r="O60" s="40"/>
      <c r="P60" s="73" t="s">
        <v>636</v>
      </c>
      <c r="Q60" s="34" t="s">
        <v>704</v>
      </c>
      <c r="R60" s="37">
        <v>1</v>
      </c>
      <c r="S60" s="41">
        <v>350000</v>
      </c>
      <c r="T60" s="50">
        <v>350000</v>
      </c>
      <c r="U60" s="50">
        <f>T60/3.29</f>
        <v>106382.97872340426</v>
      </c>
      <c r="V60" s="125">
        <v>43444</v>
      </c>
      <c r="W60" s="122" t="s">
        <v>48</v>
      </c>
      <c r="X60" s="125">
        <v>43687</v>
      </c>
      <c r="Y60" s="122" t="s">
        <v>49</v>
      </c>
      <c r="Z60" s="73" t="s">
        <v>1184</v>
      </c>
      <c r="AA60" s="40" t="s">
        <v>1039</v>
      </c>
      <c r="AB60" s="40" t="str">
        <f>IF(T60&gt;=500000,"autorizacao previa"," ")</f>
        <v xml:space="preserve"> </v>
      </c>
      <c r="AC60" s="40"/>
      <c r="AD60" s="178"/>
      <c r="AE60" s="40"/>
      <c r="AF60" s="40"/>
      <c r="AG60" s="40" t="s">
        <v>1250</v>
      </c>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c r="IW60" s="40"/>
    </row>
    <row r="61" spans="1:257" s="37" customFormat="1" ht="63.75" x14ac:dyDescent="0.2">
      <c r="A61" s="40"/>
      <c r="B61" s="34" t="s">
        <v>26</v>
      </c>
      <c r="C61" s="34" t="s">
        <v>1033</v>
      </c>
      <c r="D61" s="53" t="s">
        <v>27</v>
      </c>
      <c r="E61" s="35" t="s">
        <v>35</v>
      </c>
      <c r="F61" s="35" t="s">
        <v>165</v>
      </c>
      <c r="G61" s="39" t="s">
        <v>166</v>
      </c>
      <c r="K61" s="37" t="s">
        <v>167</v>
      </c>
      <c r="L61" s="37">
        <v>1</v>
      </c>
      <c r="M61" s="37" t="s">
        <v>158</v>
      </c>
      <c r="O61" s="37" t="s">
        <v>168</v>
      </c>
      <c r="Q61" s="55"/>
      <c r="S61" s="41"/>
      <c r="T61" s="38">
        <f>T62</f>
        <v>350000</v>
      </c>
      <c r="U61" s="38"/>
      <c r="V61" s="103"/>
      <c r="W61" s="66"/>
      <c r="X61" s="103"/>
      <c r="Y61" s="122"/>
      <c r="AD61" s="178"/>
      <c r="AE61" s="40"/>
      <c r="AF61" s="40"/>
      <c r="AG61" s="40" t="s">
        <v>1250</v>
      </c>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c r="IW61" s="40"/>
    </row>
    <row r="62" spans="1:257" s="37" customFormat="1" ht="38.25" x14ac:dyDescent="0.2">
      <c r="B62" s="34" t="s">
        <v>26</v>
      </c>
      <c r="C62" s="34" t="s">
        <v>1033</v>
      </c>
      <c r="D62" s="53" t="s">
        <v>27</v>
      </c>
      <c r="E62" s="42" t="s">
        <v>40</v>
      </c>
      <c r="F62" s="42" t="s">
        <v>169</v>
      </c>
      <c r="G62" s="43" t="s">
        <v>1043</v>
      </c>
      <c r="H62" s="44"/>
      <c r="I62" s="44"/>
      <c r="J62" s="44"/>
      <c r="K62" s="44"/>
      <c r="L62" s="44"/>
      <c r="M62" s="44"/>
      <c r="N62" s="44"/>
      <c r="O62" s="44"/>
      <c r="P62" s="44"/>
      <c r="Q62" s="63"/>
      <c r="R62" s="44"/>
      <c r="S62" s="46"/>
      <c r="T62" s="47">
        <f>T63</f>
        <v>350000</v>
      </c>
      <c r="U62" s="47"/>
      <c r="V62" s="137"/>
      <c r="W62" s="67"/>
      <c r="X62" s="137"/>
      <c r="Y62" s="131"/>
      <c r="Z62" s="44"/>
      <c r="AA62" s="44"/>
      <c r="AB62" s="44"/>
      <c r="AC62" s="44"/>
      <c r="AD62" s="178"/>
      <c r="AE62" s="40"/>
      <c r="AF62" s="40"/>
      <c r="AG62" s="40" t="s">
        <v>1250</v>
      </c>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c r="IW62" s="40"/>
    </row>
    <row r="63" spans="1:257" s="37" customFormat="1" ht="32.450000000000003" customHeight="1" x14ac:dyDescent="0.2">
      <c r="A63" s="40"/>
      <c r="B63" s="34" t="s">
        <v>26</v>
      </c>
      <c r="C63" s="34" t="s">
        <v>1033</v>
      </c>
      <c r="D63" s="53" t="s">
        <v>27</v>
      </c>
      <c r="E63" s="48" t="s">
        <v>43</v>
      </c>
      <c r="F63" s="48" t="s">
        <v>170</v>
      </c>
      <c r="G63" s="4" t="s">
        <v>1044</v>
      </c>
      <c r="H63" s="40"/>
      <c r="I63" s="40"/>
      <c r="J63" s="40"/>
      <c r="K63" s="40"/>
      <c r="L63" s="40"/>
      <c r="M63" s="40"/>
      <c r="N63" s="40"/>
      <c r="O63" s="40"/>
      <c r="P63" s="73" t="s">
        <v>636</v>
      </c>
      <c r="Q63" s="34" t="s">
        <v>704</v>
      </c>
      <c r="R63" s="37">
        <v>1</v>
      </c>
      <c r="S63" s="41">
        <v>350000</v>
      </c>
      <c r="T63" s="50">
        <v>350000</v>
      </c>
      <c r="U63" s="50">
        <f>T63/3.29</f>
        <v>106382.97872340426</v>
      </c>
      <c r="V63" s="125">
        <v>43444</v>
      </c>
      <c r="W63" s="122" t="s">
        <v>48</v>
      </c>
      <c r="X63" s="125">
        <v>43687</v>
      </c>
      <c r="Y63" s="122" t="s">
        <v>49</v>
      </c>
      <c r="Z63" s="73" t="s">
        <v>1184</v>
      </c>
      <c r="AA63" s="40" t="s">
        <v>1039</v>
      </c>
      <c r="AB63" s="40" t="str">
        <f>IF(T63&gt;=500000,"autorizacao previa"," ")</f>
        <v xml:space="preserve"> </v>
      </c>
      <c r="AC63" s="40"/>
      <c r="AD63" s="178"/>
      <c r="AE63" s="40"/>
      <c r="AF63" s="40"/>
      <c r="AG63" s="40" t="s">
        <v>1250</v>
      </c>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c r="IW63" s="40"/>
    </row>
    <row r="64" spans="1:257" s="37" customFormat="1" ht="25.5" x14ac:dyDescent="0.2">
      <c r="B64" s="34" t="s">
        <v>26</v>
      </c>
      <c r="C64" s="34" t="s">
        <v>1033</v>
      </c>
      <c r="D64" s="53" t="s">
        <v>27</v>
      </c>
      <c r="E64" s="35" t="s">
        <v>30</v>
      </c>
      <c r="F64" s="35" t="s">
        <v>171</v>
      </c>
      <c r="G64" s="64" t="s">
        <v>172</v>
      </c>
      <c r="H64" s="62" t="s">
        <v>173</v>
      </c>
      <c r="I64" s="247">
        <v>4</v>
      </c>
      <c r="J64" s="37" t="s">
        <v>177</v>
      </c>
      <c r="N64" s="34" t="s">
        <v>535</v>
      </c>
      <c r="Q64" s="55"/>
      <c r="S64" s="41"/>
      <c r="T64" s="38">
        <f>T65</f>
        <v>40500</v>
      </c>
      <c r="U64" s="38"/>
      <c r="V64" s="103"/>
      <c r="W64" s="66"/>
      <c r="X64" s="103"/>
      <c r="Y64" s="122"/>
      <c r="AD64" s="177"/>
      <c r="AG64" s="40" t="s">
        <v>1250</v>
      </c>
    </row>
    <row r="65" spans="1:257" s="37" customFormat="1" ht="38.25" x14ac:dyDescent="0.2">
      <c r="A65" s="40"/>
      <c r="B65" s="34" t="s">
        <v>26</v>
      </c>
      <c r="C65" s="34" t="s">
        <v>1033</v>
      </c>
      <c r="D65" s="53" t="s">
        <v>27</v>
      </c>
      <c r="E65" s="35" t="s">
        <v>35</v>
      </c>
      <c r="F65" s="35" t="s">
        <v>174</v>
      </c>
      <c r="G65" s="39" t="s">
        <v>175</v>
      </c>
      <c r="K65" s="37" t="s">
        <v>176</v>
      </c>
      <c r="M65" s="37" t="s">
        <v>177</v>
      </c>
      <c r="O65" s="62" t="s">
        <v>178</v>
      </c>
      <c r="Q65" s="55"/>
      <c r="S65" s="41"/>
      <c r="T65" s="38">
        <f>T66</f>
        <v>40500</v>
      </c>
      <c r="U65" s="38"/>
      <c r="V65" s="103"/>
      <c r="W65" s="66"/>
      <c r="X65" s="103"/>
      <c r="Y65" s="122"/>
      <c r="AD65" s="178"/>
      <c r="AE65" s="40"/>
      <c r="AF65" s="40"/>
      <c r="AG65" s="40" t="s">
        <v>1250</v>
      </c>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row>
    <row r="66" spans="1:257" s="37" customFormat="1" x14ac:dyDescent="0.2">
      <c r="B66" s="34" t="s">
        <v>26</v>
      </c>
      <c r="C66" s="34" t="s">
        <v>1033</v>
      </c>
      <c r="D66" s="53" t="s">
        <v>27</v>
      </c>
      <c r="E66" s="42" t="s">
        <v>40</v>
      </c>
      <c r="F66" s="42" t="s">
        <v>179</v>
      </c>
      <c r="G66" s="43" t="s">
        <v>180</v>
      </c>
      <c r="H66" s="44"/>
      <c r="I66" s="44"/>
      <c r="J66" s="44"/>
      <c r="K66" s="44"/>
      <c r="L66" s="44"/>
      <c r="M66" s="44"/>
      <c r="N66" s="44"/>
      <c r="O66" s="44"/>
      <c r="P66" s="44"/>
      <c r="Q66" s="63"/>
      <c r="R66" s="44"/>
      <c r="S66" s="46"/>
      <c r="T66" s="47">
        <f>SUM(T67:T69)</f>
        <v>40500</v>
      </c>
      <c r="U66" s="47"/>
      <c r="V66" s="137"/>
      <c r="W66" s="67"/>
      <c r="X66" s="137"/>
      <c r="Y66" s="131"/>
      <c r="Z66" s="44"/>
      <c r="AA66" s="44"/>
      <c r="AB66" s="44"/>
      <c r="AC66" s="44"/>
      <c r="AD66" s="178"/>
      <c r="AE66" s="40"/>
      <c r="AF66" s="40"/>
      <c r="AG66" s="40" t="s">
        <v>1250</v>
      </c>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c r="IW66" s="40"/>
    </row>
    <row r="67" spans="1:257" s="37" customFormat="1" ht="25.5" x14ac:dyDescent="0.2">
      <c r="A67" s="40"/>
      <c r="B67" s="34" t="s">
        <v>26</v>
      </c>
      <c r="C67" s="34" t="s">
        <v>1033</v>
      </c>
      <c r="D67" s="53" t="s">
        <v>27</v>
      </c>
      <c r="E67" s="48" t="s">
        <v>43</v>
      </c>
      <c r="F67" s="48" t="s">
        <v>181</v>
      </c>
      <c r="G67" s="33" t="s">
        <v>1212</v>
      </c>
      <c r="H67" s="40"/>
      <c r="I67" s="40"/>
      <c r="J67" s="40"/>
      <c r="K67" s="40"/>
      <c r="L67" s="40"/>
      <c r="M67" s="40"/>
      <c r="N67" s="40"/>
      <c r="O67" s="40"/>
      <c r="P67" s="34" t="s">
        <v>214</v>
      </c>
      <c r="Q67" s="93" t="s">
        <v>214</v>
      </c>
      <c r="R67" s="238">
        <v>2500</v>
      </c>
      <c r="S67" s="232">
        <v>5</v>
      </c>
      <c r="T67" s="241">
        <v>12500</v>
      </c>
      <c r="U67" s="50">
        <f t="shared" ref="U67:U69" si="14">T67/3.29</f>
        <v>3799.3920972644378</v>
      </c>
      <c r="V67" s="125">
        <v>43444</v>
      </c>
      <c r="W67" s="122" t="s">
        <v>48</v>
      </c>
      <c r="X67" s="125">
        <v>43644</v>
      </c>
      <c r="Y67" s="122" t="s">
        <v>49</v>
      </c>
      <c r="Z67" s="37" t="s">
        <v>214</v>
      </c>
      <c r="AA67" s="40" t="s">
        <v>1186</v>
      </c>
      <c r="AB67" s="40" t="str">
        <f t="shared" ref="AB67:AB69" si="15">IF(T67&gt;=500000,"autorizacao previa"," ")</f>
        <v xml:space="preserve"> </v>
      </c>
      <c r="AC67" s="40"/>
      <c r="AD67" s="178"/>
      <c r="AE67" s="40"/>
      <c r="AF67" s="40"/>
      <c r="AG67" s="40" t="s">
        <v>1250</v>
      </c>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c r="IW67" s="40"/>
    </row>
    <row r="68" spans="1:257" s="37" customFormat="1" ht="25.5" x14ac:dyDescent="0.2">
      <c r="A68" s="40"/>
      <c r="B68" s="34" t="s">
        <v>26</v>
      </c>
      <c r="C68" s="34" t="s">
        <v>1033</v>
      </c>
      <c r="D68" s="53" t="s">
        <v>27</v>
      </c>
      <c r="E68" s="48" t="s">
        <v>43</v>
      </c>
      <c r="F68" s="48" t="s">
        <v>182</v>
      </c>
      <c r="G68" s="49" t="s">
        <v>183</v>
      </c>
      <c r="H68" s="40"/>
      <c r="I68" s="40"/>
      <c r="J68" s="40"/>
      <c r="K68" s="40"/>
      <c r="L68" s="40"/>
      <c r="M68" s="40"/>
      <c r="N68" s="40"/>
      <c r="O68" s="40"/>
      <c r="P68" s="34" t="s">
        <v>214</v>
      </c>
      <c r="Q68" s="34" t="s">
        <v>214</v>
      </c>
      <c r="R68" s="238">
        <v>1</v>
      </c>
      <c r="S68" s="232">
        <v>6000</v>
      </c>
      <c r="T68" s="241">
        <v>6000</v>
      </c>
      <c r="U68" s="50">
        <f t="shared" si="14"/>
        <v>1823.70820668693</v>
      </c>
      <c r="V68" s="125">
        <v>43444</v>
      </c>
      <c r="W68" s="122" t="s">
        <v>48</v>
      </c>
      <c r="X68" s="125">
        <v>43644</v>
      </c>
      <c r="Y68" s="122" t="s">
        <v>49</v>
      </c>
      <c r="Z68" s="37" t="s">
        <v>214</v>
      </c>
      <c r="AA68" s="40" t="s">
        <v>1186</v>
      </c>
      <c r="AB68" s="40" t="str">
        <f t="shared" si="15"/>
        <v xml:space="preserve"> </v>
      </c>
      <c r="AC68" s="40"/>
      <c r="AD68" s="178"/>
      <c r="AE68" s="40"/>
      <c r="AF68" s="40"/>
      <c r="AG68" s="40" t="s">
        <v>1250</v>
      </c>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c r="IW68" s="40"/>
    </row>
    <row r="69" spans="1:257" s="37" customFormat="1" ht="19.899999999999999" customHeight="1" x14ac:dyDescent="0.2">
      <c r="A69" s="40"/>
      <c r="B69" s="34" t="s">
        <v>26</v>
      </c>
      <c r="C69" s="34" t="s">
        <v>1033</v>
      </c>
      <c r="D69" s="53" t="s">
        <v>27</v>
      </c>
      <c r="E69" s="48" t="s">
        <v>43</v>
      </c>
      <c r="F69" s="48" t="s">
        <v>184</v>
      </c>
      <c r="G69" s="49" t="s">
        <v>185</v>
      </c>
      <c r="H69" s="40"/>
      <c r="I69" s="40"/>
      <c r="J69" s="40"/>
      <c r="K69" s="40"/>
      <c r="L69" s="40"/>
      <c r="M69" s="40"/>
      <c r="N69" s="40"/>
      <c r="O69" s="40"/>
      <c r="P69" s="73" t="s">
        <v>636</v>
      </c>
      <c r="Q69" s="34" t="s">
        <v>1024</v>
      </c>
      <c r="R69" s="37">
        <v>1</v>
      </c>
      <c r="S69" s="41">
        <v>22000</v>
      </c>
      <c r="T69" s="50">
        <v>22000</v>
      </c>
      <c r="U69" s="50">
        <f t="shared" si="14"/>
        <v>6686.9300911854107</v>
      </c>
      <c r="V69" s="125">
        <v>43444</v>
      </c>
      <c r="W69" s="122" t="s">
        <v>48</v>
      </c>
      <c r="X69" s="125">
        <v>43644</v>
      </c>
      <c r="Y69" s="122" t="s">
        <v>49</v>
      </c>
      <c r="Z69" s="73" t="s">
        <v>1184</v>
      </c>
      <c r="AA69" s="40" t="s">
        <v>1040</v>
      </c>
      <c r="AB69" s="40" t="str">
        <f t="shared" si="15"/>
        <v xml:space="preserve"> </v>
      </c>
      <c r="AC69" s="40"/>
      <c r="AD69" s="178"/>
      <c r="AE69" s="40"/>
      <c r="AF69" s="40"/>
      <c r="AG69" s="40" t="s">
        <v>1250</v>
      </c>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c r="IW69" s="40"/>
    </row>
    <row r="70" spans="1:257" s="37" customFormat="1" ht="25.5" x14ac:dyDescent="0.2">
      <c r="B70" s="34" t="s">
        <v>26</v>
      </c>
      <c r="C70" s="34" t="s">
        <v>1033</v>
      </c>
      <c r="D70" s="53" t="s">
        <v>27</v>
      </c>
      <c r="E70" s="35" t="s">
        <v>30</v>
      </c>
      <c r="F70" s="35" t="s">
        <v>186</v>
      </c>
      <c r="G70" s="39" t="s">
        <v>187</v>
      </c>
      <c r="H70" s="62" t="s">
        <v>188</v>
      </c>
      <c r="I70" s="246">
        <v>1</v>
      </c>
      <c r="J70" s="10" t="s">
        <v>1230</v>
      </c>
      <c r="N70" s="34" t="s">
        <v>535</v>
      </c>
      <c r="Q70" s="55"/>
      <c r="S70" s="41"/>
      <c r="T70" s="38">
        <f>T71</f>
        <v>80000</v>
      </c>
      <c r="U70" s="38"/>
      <c r="V70" s="103"/>
      <c r="W70" s="66"/>
      <c r="X70" s="103"/>
      <c r="Y70" s="122"/>
      <c r="AD70" s="177"/>
    </row>
    <row r="71" spans="1:257" s="37" customFormat="1" ht="38.25" x14ac:dyDescent="0.2">
      <c r="A71" s="40"/>
      <c r="B71" s="34" t="s">
        <v>26</v>
      </c>
      <c r="C71" s="34" t="s">
        <v>1033</v>
      </c>
      <c r="D71" s="53" t="s">
        <v>27</v>
      </c>
      <c r="E71" s="35" t="s">
        <v>35</v>
      </c>
      <c r="F71" s="35" t="s">
        <v>189</v>
      </c>
      <c r="G71" s="39" t="s">
        <v>190</v>
      </c>
      <c r="K71" s="62" t="s">
        <v>191</v>
      </c>
      <c r="L71" s="62">
        <v>20</v>
      </c>
      <c r="O71" s="62" t="s">
        <v>192</v>
      </c>
      <c r="Q71" s="55"/>
      <c r="S71" s="41"/>
      <c r="T71" s="38">
        <f>T72</f>
        <v>80000</v>
      </c>
      <c r="U71" s="38"/>
      <c r="V71" s="103"/>
      <c r="W71" s="66"/>
      <c r="X71" s="103"/>
      <c r="Y71" s="122"/>
      <c r="AD71" s="178"/>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c r="IT71" s="40"/>
      <c r="IU71" s="40"/>
      <c r="IV71" s="40"/>
      <c r="IW71" s="40"/>
    </row>
    <row r="72" spans="1:257" s="37" customFormat="1" x14ac:dyDescent="0.2">
      <c r="B72" s="34" t="s">
        <v>26</v>
      </c>
      <c r="C72" s="34" t="s">
        <v>1033</v>
      </c>
      <c r="D72" s="53" t="s">
        <v>27</v>
      </c>
      <c r="E72" s="42" t="s">
        <v>40</v>
      </c>
      <c r="F72" s="42" t="s">
        <v>193</v>
      </c>
      <c r="G72" s="43" t="s">
        <v>194</v>
      </c>
      <c r="H72" s="44"/>
      <c r="I72" s="44"/>
      <c r="J72" s="44"/>
      <c r="K72" s="44"/>
      <c r="L72" s="44"/>
      <c r="M72" s="44"/>
      <c r="N72" s="44"/>
      <c r="O72" s="44"/>
      <c r="P72" s="44"/>
      <c r="Q72" s="63"/>
      <c r="R72" s="44"/>
      <c r="S72" s="46"/>
      <c r="T72" s="47">
        <f>T73</f>
        <v>80000</v>
      </c>
      <c r="U72" s="47"/>
      <c r="V72" s="137"/>
      <c r="W72" s="67"/>
      <c r="X72" s="137"/>
      <c r="Y72" s="131"/>
      <c r="Z72" s="44"/>
      <c r="AA72" s="44"/>
      <c r="AB72" s="44"/>
      <c r="AC72" s="44"/>
      <c r="AD72" s="178"/>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c r="IT72" s="40"/>
      <c r="IU72" s="40"/>
      <c r="IV72" s="40"/>
      <c r="IW72" s="40"/>
    </row>
    <row r="73" spans="1:257" s="37" customFormat="1" ht="25.5" x14ac:dyDescent="0.2">
      <c r="A73" s="40"/>
      <c r="B73" s="34" t="s">
        <v>26</v>
      </c>
      <c r="C73" s="34" t="s">
        <v>1033</v>
      </c>
      <c r="D73" s="53" t="s">
        <v>27</v>
      </c>
      <c r="E73" s="48" t="s">
        <v>43</v>
      </c>
      <c r="F73" s="48" t="s">
        <v>195</v>
      </c>
      <c r="G73" s="65" t="s">
        <v>196</v>
      </c>
      <c r="H73" s="40"/>
      <c r="I73" s="40"/>
      <c r="J73" s="40"/>
      <c r="K73" s="40"/>
      <c r="L73" s="40"/>
      <c r="M73" s="40"/>
      <c r="N73" s="40"/>
      <c r="O73" s="40"/>
      <c r="P73" s="73" t="s">
        <v>636</v>
      </c>
      <c r="Q73" s="34" t="s">
        <v>1024</v>
      </c>
      <c r="R73" s="37">
        <v>1</v>
      </c>
      <c r="S73" s="41">
        <v>80000</v>
      </c>
      <c r="T73" s="50">
        <v>80000</v>
      </c>
      <c r="U73" s="50">
        <f>T73/3.29</f>
        <v>24316.109422492402</v>
      </c>
      <c r="V73" s="103">
        <v>43414</v>
      </c>
      <c r="W73" s="122" t="s">
        <v>48</v>
      </c>
      <c r="X73" s="103">
        <v>43687</v>
      </c>
      <c r="Y73" s="122" t="s">
        <v>49</v>
      </c>
      <c r="Z73" s="73" t="s">
        <v>1184</v>
      </c>
      <c r="AA73" s="40" t="s">
        <v>1040</v>
      </c>
      <c r="AB73" s="40" t="str">
        <f>IF(T73&gt;=500000,"autorizacao previa"," ")</f>
        <v xml:space="preserve"> </v>
      </c>
      <c r="AC73" s="40"/>
      <c r="AD73" s="178"/>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c r="IT73" s="40"/>
      <c r="IU73" s="40"/>
      <c r="IV73" s="40"/>
      <c r="IW73" s="40"/>
    </row>
    <row r="74" spans="1:257" s="37" customFormat="1" x14ac:dyDescent="0.2">
      <c r="B74" s="34" t="s">
        <v>26</v>
      </c>
      <c r="C74" s="34" t="s">
        <v>1033</v>
      </c>
      <c r="D74" s="53" t="s">
        <v>197</v>
      </c>
      <c r="E74" s="35" t="s">
        <v>28</v>
      </c>
      <c r="F74" s="35">
        <v>15</v>
      </c>
      <c r="G74" s="36" t="s">
        <v>198</v>
      </c>
      <c r="T74" s="38">
        <f>T75</f>
        <v>70585</v>
      </c>
      <c r="U74" s="38"/>
      <c r="V74" s="103"/>
      <c r="W74" s="66"/>
      <c r="X74" s="103"/>
      <c r="Y74" s="122"/>
      <c r="AD74" s="177"/>
    </row>
    <row r="75" spans="1:257" s="37" customFormat="1" ht="38.25" x14ac:dyDescent="0.2">
      <c r="B75" s="34" t="s">
        <v>26</v>
      </c>
      <c r="C75" s="34" t="s">
        <v>1033</v>
      </c>
      <c r="D75" s="53" t="s">
        <v>197</v>
      </c>
      <c r="E75" s="35" t="s">
        <v>30</v>
      </c>
      <c r="F75" s="35" t="s">
        <v>199</v>
      </c>
      <c r="G75" s="36" t="s">
        <v>200</v>
      </c>
      <c r="H75" s="51" t="s">
        <v>201</v>
      </c>
      <c r="I75" s="248">
        <v>1</v>
      </c>
      <c r="J75" s="40" t="s">
        <v>26</v>
      </c>
      <c r="K75" s="40"/>
      <c r="L75" s="40"/>
      <c r="M75" s="40"/>
      <c r="N75" s="94" t="s">
        <v>586</v>
      </c>
      <c r="O75" s="40"/>
      <c r="P75" s="40"/>
      <c r="Q75" s="40"/>
      <c r="R75" s="40"/>
      <c r="S75" s="40"/>
      <c r="T75" s="38">
        <f>T76</f>
        <v>70585</v>
      </c>
      <c r="U75" s="38"/>
      <c r="V75" s="103"/>
      <c r="W75" s="66"/>
      <c r="X75" s="103"/>
      <c r="Y75" s="122"/>
      <c r="Z75" s="40"/>
      <c r="AA75" s="40"/>
      <c r="AB75" s="40"/>
      <c r="AC75" s="40"/>
      <c r="AD75" s="178"/>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c r="IW75" s="40"/>
    </row>
    <row r="76" spans="1:257" s="37" customFormat="1" ht="29.45" customHeight="1" x14ac:dyDescent="0.2">
      <c r="A76" s="40"/>
      <c r="B76" s="34" t="s">
        <v>26</v>
      </c>
      <c r="C76" s="34" t="s">
        <v>1033</v>
      </c>
      <c r="D76" s="53" t="s">
        <v>197</v>
      </c>
      <c r="E76" s="35" t="s">
        <v>35</v>
      </c>
      <c r="F76" s="35" t="s">
        <v>202</v>
      </c>
      <c r="G76" s="39" t="s">
        <v>203</v>
      </c>
      <c r="H76" s="40"/>
      <c r="K76" s="62" t="s">
        <v>204</v>
      </c>
      <c r="L76" s="37">
        <v>1</v>
      </c>
      <c r="M76" s="37" t="s">
        <v>177</v>
      </c>
      <c r="O76" s="62" t="s">
        <v>205</v>
      </c>
      <c r="T76" s="38">
        <f>T77+T82</f>
        <v>70585</v>
      </c>
      <c r="U76" s="38"/>
      <c r="V76" s="103"/>
      <c r="W76" s="66"/>
      <c r="X76" s="103"/>
      <c r="Y76" s="122"/>
      <c r="AD76" s="178"/>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c r="IW76" s="40"/>
    </row>
    <row r="77" spans="1:257" s="37" customFormat="1" x14ac:dyDescent="0.2">
      <c r="B77" s="34" t="s">
        <v>26</v>
      </c>
      <c r="C77" s="34" t="s">
        <v>1033</v>
      </c>
      <c r="D77" s="53" t="s">
        <v>197</v>
      </c>
      <c r="E77" s="42" t="s">
        <v>40</v>
      </c>
      <c r="F77" s="42" t="s">
        <v>206</v>
      </c>
      <c r="G77" s="43" t="s">
        <v>207</v>
      </c>
      <c r="H77" s="44"/>
      <c r="I77" s="44"/>
      <c r="J77" s="44"/>
      <c r="K77" s="44"/>
      <c r="L77" s="44"/>
      <c r="M77" s="44"/>
      <c r="N77" s="44"/>
      <c r="O77" s="44"/>
      <c r="P77" s="44"/>
      <c r="Q77" s="44"/>
      <c r="R77" s="44"/>
      <c r="S77" s="44"/>
      <c r="T77" s="47">
        <f>SUM(T78:T81)</f>
        <v>65085</v>
      </c>
      <c r="U77" s="47"/>
      <c r="V77" s="137"/>
      <c r="W77" s="67"/>
      <c r="X77" s="137"/>
      <c r="Y77" s="131"/>
      <c r="Z77" s="44"/>
      <c r="AA77" s="44"/>
      <c r="AB77" s="44"/>
      <c r="AC77" s="44"/>
      <c r="AD77" s="178"/>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c r="IW77" s="40"/>
    </row>
    <row r="78" spans="1:257" s="37" customFormat="1" x14ac:dyDescent="0.2">
      <c r="A78" s="40"/>
      <c r="B78" s="34" t="s">
        <v>26</v>
      </c>
      <c r="C78" s="34" t="s">
        <v>1033</v>
      </c>
      <c r="D78" s="53" t="s">
        <v>197</v>
      </c>
      <c r="E78" s="48" t="s">
        <v>43</v>
      </c>
      <c r="F78" s="48" t="s">
        <v>208</v>
      </c>
      <c r="G78" s="68" t="s">
        <v>209</v>
      </c>
      <c r="H78" s="40"/>
      <c r="I78" s="40"/>
      <c r="J78" s="40"/>
      <c r="K78" s="40"/>
      <c r="L78" s="40"/>
      <c r="M78" s="40"/>
      <c r="N78" s="40"/>
      <c r="O78" s="40"/>
      <c r="P78" s="34" t="s">
        <v>60</v>
      </c>
      <c r="Q78" s="34" t="s">
        <v>60</v>
      </c>
      <c r="R78" s="238">
        <v>105</v>
      </c>
      <c r="S78" s="232">
        <v>177</v>
      </c>
      <c r="T78" s="241">
        <v>18585</v>
      </c>
      <c r="U78" s="50">
        <f t="shared" ref="U78:U81" si="16">T78/3.29</f>
        <v>5648.9361702127662</v>
      </c>
      <c r="V78" s="103">
        <v>43414</v>
      </c>
      <c r="W78" s="122" t="s">
        <v>48</v>
      </c>
      <c r="X78" s="136">
        <v>43657</v>
      </c>
      <c r="Y78" s="124">
        <v>2019</v>
      </c>
      <c r="Z78" s="98" t="s">
        <v>60</v>
      </c>
      <c r="AA78" s="40" t="s">
        <v>1186</v>
      </c>
      <c r="AB78" s="40" t="str">
        <f t="shared" ref="AB78:AB81" si="17">IF(T78&gt;=500000,"autorizacao previa"," ")</f>
        <v xml:space="preserve"> </v>
      </c>
      <c r="AC78" s="40"/>
      <c r="AD78" s="178"/>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c r="IW78" s="40"/>
    </row>
    <row r="79" spans="1:257" s="37" customFormat="1" ht="25.5" x14ac:dyDescent="0.2">
      <c r="A79" s="40"/>
      <c r="B79" s="34" t="s">
        <v>26</v>
      </c>
      <c r="C79" s="34" t="s">
        <v>1033</v>
      </c>
      <c r="D79" s="53" t="s">
        <v>197</v>
      </c>
      <c r="E79" s="48" t="s">
        <v>43</v>
      </c>
      <c r="F79" s="48" t="s">
        <v>210</v>
      </c>
      <c r="G79" s="33" t="s">
        <v>1212</v>
      </c>
      <c r="H79" s="40"/>
      <c r="I79" s="40"/>
      <c r="J79" s="40"/>
      <c r="K79" s="40"/>
      <c r="L79" s="40"/>
      <c r="M79" s="40"/>
      <c r="N79" s="40"/>
      <c r="O79" s="40"/>
      <c r="P79" s="34" t="s">
        <v>214</v>
      </c>
      <c r="Q79" s="93" t="s">
        <v>214</v>
      </c>
      <c r="R79" s="238">
        <v>1500</v>
      </c>
      <c r="S79" s="232">
        <v>5</v>
      </c>
      <c r="T79" s="241">
        <v>7500</v>
      </c>
      <c r="U79" s="50">
        <f t="shared" si="16"/>
        <v>2279.6352583586627</v>
      </c>
      <c r="V79" s="103">
        <v>43414</v>
      </c>
      <c r="W79" s="122" t="s">
        <v>48</v>
      </c>
      <c r="X79" s="136">
        <v>43657</v>
      </c>
      <c r="Y79" s="124">
        <v>2019</v>
      </c>
      <c r="Z79" s="37" t="s">
        <v>214</v>
      </c>
      <c r="AA79" s="40" t="s">
        <v>1186</v>
      </c>
      <c r="AB79" s="40" t="str">
        <f t="shared" si="17"/>
        <v xml:space="preserve"> </v>
      </c>
      <c r="AC79" s="40"/>
      <c r="AD79" s="178"/>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c r="IW79" s="40"/>
    </row>
    <row r="80" spans="1:257" s="37" customFormat="1" x14ac:dyDescent="0.2">
      <c r="A80" s="40"/>
      <c r="B80" s="34" t="s">
        <v>26</v>
      </c>
      <c r="C80" s="34" t="s">
        <v>1033</v>
      </c>
      <c r="D80" s="53" t="s">
        <v>197</v>
      </c>
      <c r="E80" s="48" t="s">
        <v>43</v>
      </c>
      <c r="F80" s="48" t="s">
        <v>211</v>
      </c>
      <c r="G80" s="68" t="s">
        <v>212</v>
      </c>
      <c r="H80" s="40"/>
      <c r="I80" s="40"/>
      <c r="J80" s="40"/>
      <c r="K80" s="40"/>
      <c r="L80" s="40"/>
      <c r="M80" s="40"/>
      <c r="N80" s="40"/>
      <c r="O80" s="40"/>
      <c r="P80" s="34" t="s">
        <v>212</v>
      </c>
      <c r="Q80" s="34" t="s">
        <v>212</v>
      </c>
      <c r="R80" s="238">
        <v>50</v>
      </c>
      <c r="S80" s="232">
        <v>650</v>
      </c>
      <c r="T80" s="241">
        <v>32500</v>
      </c>
      <c r="U80" s="50">
        <f t="shared" si="16"/>
        <v>9878.4194528875378</v>
      </c>
      <c r="V80" s="103">
        <v>43414</v>
      </c>
      <c r="W80" s="122" t="s">
        <v>48</v>
      </c>
      <c r="X80" s="136">
        <v>43657</v>
      </c>
      <c r="Y80" s="124">
        <v>2019</v>
      </c>
      <c r="Z80" s="186" t="s">
        <v>212</v>
      </c>
      <c r="AA80" s="40" t="s">
        <v>1186</v>
      </c>
      <c r="AB80" s="40" t="str">
        <f t="shared" si="17"/>
        <v xml:space="preserve"> </v>
      </c>
      <c r="AC80" s="40"/>
      <c r="AD80" s="178"/>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c r="IW80" s="40"/>
    </row>
    <row r="81" spans="1:257" s="37" customFormat="1" ht="25.5" x14ac:dyDescent="0.2">
      <c r="A81" s="40"/>
      <c r="B81" s="34" t="s">
        <v>26</v>
      </c>
      <c r="C81" s="34" t="s">
        <v>1033</v>
      </c>
      <c r="D81" s="53" t="s">
        <v>197</v>
      </c>
      <c r="E81" s="48" t="s">
        <v>43</v>
      </c>
      <c r="F81" s="48" t="s">
        <v>213</v>
      </c>
      <c r="G81" s="49" t="s">
        <v>214</v>
      </c>
      <c r="H81" s="40"/>
      <c r="I81" s="40"/>
      <c r="J81" s="40"/>
      <c r="K81" s="40"/>
      <c r="L81" s="40"/>
      <c r="M81" s="40"/>
      <c r="N81" s="40"/>
      <c r="O81" s="40"/>
      <c r="P81" s="93" t="s">
        <v>214</v>
      </c>
      <c r="Q81" s="93" t="s">
        <v>214</v>
      </c>
      <c r="R81" s="238">
        <v>1</v>
      </c>
      <c r="S81" s="232">
        <v>6500</v>
      </c>
      <c r="T81" s="241">
        <v>6500</v>
      </c>
      <c r="U81" s="50">
        <f t="shared" si="16"/>
        <v>1975.6838905775076</v>
      </c>
      <c r="V81" s="103">
        <v>43414</v>
      </c>
      <c r="W81" s="122" t="s">
        <v>48</v>
      </c>
      <c r="X81" s="136">
        <v>43657</v>
      </c>
      <c r="Y81" s="124">
        <v>2019</v>
      </c>
      <c r="Z81" s="37" t="s">
        <v>214</v>
      </c>
      <c r="AA81" s="40" t="s">
        <v>1186</v>
      </c>
      <c r="AB81" s="40" t="str">
        <f t="shared" si="17"/>
        <v xml:space="preserve"> </v>
      </c>
      <c r="AC81" s="40"/>
      <c r="AD81" s="178"/>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c r="IU81" s="40"/>
      <c r="IV81" s="40"/>
      <c r="IW81" s="40"/>
    </row>
    <row r="82" spans="1:257" s="37" customFormat="1" x14ac:dyDescent="0.2">
      <c r="B82" s="34" t="s">
        <v>26</v>
      </c>
      <c r="C82" s="34" t="s">
        <v>1033</v>
      </c>
      <c r="D82" s="53" t="s">
        <v>197</v>
      </c>
      <c r="E82" s="42" t="s">
        <v>40</v>
      </c>
      <c r="F82" s="42" t="s">
        <v>215</v>
      </c>
      <c r="G82" s="43" t="s">
        <v>216</v>
      </c>
      <c r="H82" s="44"/>
      <c r="I82" s="44"/>
      <c r="J82" s="44"/>
      <c r="K82" s="44"/>
      <c r="L82" s="44"/>
      <c r="M82" s="44"/>
      <c r="N82" s="44"/>
      <c r="O82" s="44"/>
      <c r="P82" s="44"/>
      <c r="Q82" s="44"/>
      <c r="R82" s="44"/>
      <c r="S82" s="44"/>
      <c r="T82" s="47">
        <f>T83</f>
        <v>5500</v>
      </c>
      <c r="U82" s="47"/>
      <c r="V82" s="137"/>
      <c r="W82" s="67"/>
      <c r="X82" s="140"/>
      <c r="Y82" s="131"/>
      <c r="Z82" s="44"/>
      <c r="AA82" s="44"/>
      <c r="AB82" s="44"/>
      <c r="AC82" s="44"/>
      <c r="AD82" s="178"/>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row>
    <row r="83" spans="1:257" ht="25.5" x14ac:dyDescent="0.2">
      <c r="A83" s="154"/>
      <c r="B83" s="95" t="s">
        <v>26</v>
      </c>
      <c r="C83" s="95" t="s">
        <v>1033</v>
      </c>
      <c r="D83" s="152" t="s">
        <v>197</v>
      </c>
      <c r="E83" s="153" t="s">
        <v>43</v>
      </c>
      <c r="F83" s="153" t="s">
        <v>217</v>
      </c>
      <c r="G83" s="56" t="s">
        <v>218</v>
      </c>
      <c r="H83" s="154"/>
      <c r="I83" s="154"/>
      <c r="J83" s="154"/>
      <c r="K83" s="154"/>
      <c r="L83" s="154"/>
      <c r="M83" s="154"/>
      <c r="N83" s="154"/>
      <c r="O83" s="154"/>
      <c r="P83" s="73" t="s">
        <v>636</v>
      </c>
      <c r="Q83" s="95" t="s">
        <v>1024</v>
      </c>
      <c r="R83" s="49">
        <v>1</v>
      </c>
      <c r="S83" s="156">
        <v>5500</v>
      </c>
      <c r="T83" s="157">
        <v>5500</v>
      </c>
      <c r="U83" s="50">
        <f>T83/3.29</f>
        <v>1671.7325227963527</v>
      </c>
      <c r="V83" s="158">
        <v>43383</v>
      </c>
      <c r="W83" s="159" t="s">
        <v>49</v>
      </c>
      <c r="X83" s="158">
        <v>43748</v>
      </c>
      <c r="Y83" s="159">
        <v>2019</v>
      </c>
      <c r="Z83" s="155" t="s">
        <v>1184</v>
      </c>
      <c r="AA83" s="154" t="s">
        <v>1040</v>
      </c>
      <c r="AB83" s="40" t="str">
        <f>IF(T83&gt;=500000,"autorizacao previa"," ")</f>
        <v xml:space="preserve"> </v>
      </c>
      <c r="AC83" s="154"/>
      <c r="AD83" s="180"/>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c r="BR83" s="154"/>
      <c r="BS83" s="154"/>
      <c r="BT83" s="154"/>
      <c r="BU83" s="154"/>
      <c r="BV83" s="154"/>
      <c r="BW83" s="154"/>
      <c r="BX83" s="154"/>
      <c r="BY83" s="154"/>
      <c r="BZ83" s="154"/>
      <c r="CA83" s="154"/>
      <c r="CB83" s="154"/>
      <c r="CC83" s="154"/>
      <c r="CD83" s="154"/>
      <c r="CE83" s="154"/>
      <c r="CF83" s="154"/>
      <c r="CG83" s="154"/>
      <c r="CH83" s="154"/>
      <c r="CI83" s="154"/>
      <c r="CJ83" s="154"/>
      <c r="CK83" s="154"/>
      <c r="CL83" s="154"/>
      <c r="CM83" s="154"/>
      <c r="CN83" s="154"/>
      <c r="CO83" s="154"/>
      <c r="CP83" s="154"/>
      <c r="CQ83" s="154"/>
      <c r="CR83" s="154"/>
      <c r="CS83" s="154"/>
      <c r="CT83" s="154"/>
      <c r="CU83" s="154"/>
      <c r="CV83" s="154"/>
      <c r="CW83" s="154"/>
      <c r="CX83" s="154"/>
      <c r="CY83" s="154"/>
      <c r="CZ83" s="154"/>
      <c r="DA83" s="154"/>
      <c r="DB83" s="154"/>
      <c r="DC83" s="154"/>
      <c r="DD83" s="154"/>
      <c r="DE83" s="154"/>
      <c r="DF83" s="154"/>
      <c r="DG83" s="154"/>
      <c r="DH83" s="154"/>
      <c r="DI83" s="154"/>
      <c r="DJ83" s="154"/>
      <c r="DK83" s="154"/>
      <c r="DL83" s="154"/>
      <c r="DM83" s="154"/>
      <c r="DN83" s="154"/>
      <c r="DO83" s="154"/>
      <c r="DP83" s="154"/>
      <c r="DQ83" s="154"/>
      <c r="DR83" s="154"/>
      <c r="DS83" s="154"/>
      <c r="DT83" s="154"/>
      <c r="DU83" s="154"/>
      <c r="DV83" s="154"/>
      <c r="DW83" s="154"/>
      <c r="DX83" s="154"/>
      <c r="DY83" s="154"/>
      <c r="DZ83" s="154"/>
      <c r="EA83" s="154"/>
      <c r="EB83" s="154"/>
      <c r="EC83" s="154"/>
      <c r="ED83" s="154"/>
      <c r="EE83" s="154"/>
      <c r="EF83" s="154"/>
      <c r="EG83" s="154"/>
      <c r="EH83" s="154"/>
      <c r="EI83" s="154"/>
      <c r="EJ83" s="154"/>
      <c r="EK83" s="154"/>
      <c r="EL83" s="154"/>
      <c r="EM83" s="154"/>
      <c r="EN83" s="154"/>
      <c r="EO83" s="154"/>
      <c r="EP83" s="154"/>
      <c r="EQ83" s="154"/>
      <c r="ER83" s="154"/>
      <c r="ES83" s="154"/>
      <c r="ET83" s="154"/>
      <c r="EU83" s="154"/>
      <c r="EV83" s="154"/>
      <c r="EW83" s="154"/>
      <c r="EX83" s="154"/>
      <c r="EY83" s="154"/>
      <c r="EZ83" s="154"/>
      <c r="FA83" s="154"/>
      <c r="FB83" s="154"/>
      <c r="FC83" s="154"/>
      <c r="FD83" s="154"/>
      <c r="FE83" s="154"/>
      <c r="FF83" s="154"/>
      <c r="FG83" s="154"/>
      <c r="FH83" s="154"/>
      <c r="FI83" s="154"/>
      <c r="FJ83" s="154"/>
      <c r="FK83" s="154"/>
      <c r="FL83" s="154"/>
      <c r="FM83" s="154"/>
      <c r="FN83" s="154"/>
      <c r="FO83" s="154"/>
      <c r="FP83" s="154"/>
      <c r="FQ83" s="154"/>
      <c r="FR83" s="154"/>
      <c r="FS83" s="154"/>
      <c r="FT83" s="154"/>
      <c r="FU83" s="154"/>
      <c r="FV83" s="154"/>
      <c r="FW83" s="154"/>
      <c r="FX83" s="154"/>
      <c r="FY83" s="154"/>
      <c r="FZ83" s="154"/>
      <c r="GA83" s="154"/>
      <c r="GB83" s="154"/>
      <c r="GC83" s="154"/>
      <c r="GD83" s="154"/>
      <c r="GE83" s="154"/>
      <c r="GF83" s="154"/>
      <c r="GG83" s="154"/>
      <c r="GH83" s="154"/>
      <c r="GI83" s="154"/>
      <c r="GJ83" s="154"/>
      <c r="GK83" s="154"/>
      <c r="GL83" s="154"/>
      <c r="GM83" s="154"/>
      <c r="GN83" s="154"/>
      <c r="GO83" s="154"/>
      <c r="GP83" s="154"/>
      <c r="GQ83" s="154"/>
      <c r="GR83" s="154"/>
      <c r="GS83" s="154"/>
      <c r="GT83" s="154"/>
      <c r="GU83" s="154"/>
      <c r="GV83" s="154"/>
      <c r="GW83" s="154"/>
      <c r="GX83" s="154"/>
      <c r="GY83" s="154"/>
      <c r="GZ83" s="154"/>
      <c r="HA83" s="154"/>
      <c r="HB83" s="154"/>
      <c r="HC83" s="154"/>
      <c r="HD83" s="154"/>
      <c r="HE83" s="154"/>
      <c r="HF83" s="154"/>
      <c r="HG83" s="154"/>
      <c r="HH83" s="154"/>
      <c r="HI83" s="154"/>
      <c r="HJ83" s="154"/>
      <c r="HK83" s="154"/>
      <c r="HL83" s="154"/>
      <c r="HM83" s="154"/>
      <c r="HN83" s="154"/>
      <c r="HO83" s="154"/>
      <c r="HP83" s="154"/>
      <c r="HQ83" s="154"/>
      <c r="HR83" s="154"/>
      <c r="HS83" s="154"/>
      <c r="HT83" s="154"/>
      <c r="HU83" s="154"/>
      <c r="HV83" s="154"/>
      <c r="HW83" s="154"/>
      <c r="HX83" s="154"/>
      <c r="HY83" s="154"/>
      <c r="HZ83" s="154"/>
      <c r="IA83" s="154"/>
      <c r="IB83" s="154"/>
      <c r="IC83" s="154"/>
      <c r="ID83" s="154"/>
      <c r="IE83" s="154"/>
      <c r="IF83" s="154"/>
      <c r="IG83" s="154"/>
      <c r="IH83" s="154"/>
      <c r="II83" s="154"/>
      <c r="IJ83" s="154"/>
      <c r="IK83" s="154"/>
      <c r="IL83" s="154"/>
      <c r="IM83" s="154"/>
      <c r="IN83" s="154"/>
      <c r="IO83" s="154"/>
      <c r="IP83" s="154"/>
      <c r="IQ83" s="154"/>
      <c r="IR83" s="154"/>
      <c r="IS83" s="154"/>
      <c r="IT83" s="154"/>
      <c r="IU83" s="154"/>
      <c r="IV83" s="154"/>
      <c r="IW83" s="154"/>
    </row>
    <row r="84" spans="1:257" s="37" customFormat="1" ht="38.25" x14ac:dyDescent="0.2">
      <c r="B84" s="34" t="s">
        <v>26</v>
      </c>
      <c r="C84" s="34" t="s">
        <v>1033</v>
      </c>
      <c r="D84" s="53" t="s">
        <v>27</v>
      </c>
      <c r="E84" s="35" t="s">
        <v>28</v>
      </c>
      <c r="F84" s="35">
        <v>16</v>
      </c>
      <c r="G84" s="64" t="s">
        <v>219</v>
      </c>
      <c r="S84" s="41"/>
      <c r="T84" s="38">
        <f>T85+T89+T103+T111+T115</f>
        <v>1090032</v>
      </c>
      <c r="U84" s="38"/>
      <c r="V84" s="103"/>
      <c r="W84" s="66"/>
      <c r="X84" s="103"/>
      <c r="Y84" s="122"/>
      <c r="AD84" s="177"/>
    </row>
    <row r="85" spans="1:257" s="37" customFormat="1" ht="69" customHeight="1" x14ac:dyDescent="0.2">
      <c r="B85" s="34" t="s">
        <v>26</v>
      </c>
      <c r="C85" s="34" t="s">
        <v>1033</v>
      </c>
      <c r="D85" s="53" t="s">
        <v>27</v>
      </c>
      <c r="E85" s="35" t="s">
        <v>30</v>
      </c>
      <c r="F85" s="35" t="s">
        <v>220</v>
      </c>
      <c r="G85" s="64" t="s">
        <v>221</v>
      </c>
      <c r="H85" s="37" t="s">
        <v>222</v>
      </c>
      <c r="I85" s="246">
        <v>1</v>
      </c>
      <c r="J85" s="10" t="s">
        <v>540</v>
      </c>
      <c r="K85" s="40"/>
      <c r="L85" s="40"/>
      <c r="M85" s="40"/>
      <c r="N85" s="94" t="s">
        <v>535</v>
      </c>
      <c r="O85" s="37" t="s">
        <v>1236</v>
      </c>
      <c r="P85" s="40"/>
      <c r="Q85" s="40"/>
      <c r="R85" s="40"/>
      <c r="S85" s="41"/>
      <c r="T85" s="38">
        <f>T86</f>
        <v>264060</v>
      </c>
      <c r="U85" s="38"/>
      <c r="V85" s="103"/>
      <c r="W85" s="66"/>
      <c r="X85" s="103"/>
      <c r="Y85" s="122"/>
      <c r="Z85" s="40"/>
      <c r="AA85" s="40"/>
      <c r="AB85" s="40"/>
      <c r="AC85" s="69" t="s">
        <v>223</v>
      </c>
      <c r="AD85" s="181" t="s">
        <v>224</v>
      </c>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c r="IU85" s="40"/>
      <c r="IV85" s="40"/>
      <c r="IW85" s="40"/>
    </row>
    <row r="86" spans="1:257" s="37" customFormat="1" x14ac:dyDescent="0.2">
      <c r="A86" s="40"/>
      <c r="B86" s="34" t="s">
        <v>26</v>
      </c>
      <c r="C86" s="34" t="s">
        <v>1033</v>
      </c>
      <c r="D86" s="53" t="s">
        <v>27</v>
      </c>
      <c r="E86" s="35" t="s">
        <v>35</v>
      </c>
      <c r="F86" s="35" t="s">
        <v>225</v>
      </c>
      <c r="G86" s="39" t="s">
        <v>226</v>
      </c>
      <c r="O86" s="62" t="s">
        <v>178</v>
      </c>
      <c r="S86" s="41"/>
      <c r="T86" s="38">
        <f>T87</f>
        <v>264060</v>
      </c>
      <c r="U86" s="38"/>
      <c r="V86" s="103"/>
      <c r="W86" s="66"/>
      <c r="X86" s="103"/>
      <c r="Y86" s="122"/>
      <c r="AD86" s="178"/>
      <c r="AE86" s="40"/>
      <c r="AF86" s="40"/>
      <c r="AG86" s="40" t="s">
        <v>1250</v>
      </c>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c r="IU86" s="40"/>
      <c r="IV86" s="40"/>
      <c r="IW86" s="40"/>
    </row>
    <row r="87" spans="1:257" s="37" customFormat="1" x14ac:dyDescent="0.2">
      <c r="B87" s="34" t="s">
        <v>26</v>
      </c>
      <c r="C87" s="34" t="s">
        <v>1033</v>
      </c>
      <c r="D87" s="53" t="s">
        <v>27</v>
      </c>
      <c r="E87" s="42" t="s">
        <v>40</v>
      </c>
      <c r="F87" s="42" t="s">
        <v>227</v>
      </c>
      <c r="G87" s="43" t="s">
        <v>228</v>
      </c>
      <c r="H87" s="44"/>
      <c r="I87" s="44"/>
      <c r="J87" s="44"/>
      <c r="K87" s="44"/>
      <c r="L87" s="44"/>
      <c r="M87" s="44"/>
      <c r="N87" s="44"/>
      <c r="O87" s="44"/>
      <c r="P87" s="44"/>
      <c r="Q87" s="44"/>
      <c r="R87" s="44"/>
      <c r="S87" s="46"/>
      <c r="T87" s="47">
        <f>T88</f>
        <v>264060</v>
      </c>
      <c r="U87" s="47"/>
      <c r="V87" s="137"/>
      <c r="W87" s="67"/>
      <c r="X87" s="137"/>
      <c r="Y87" s="131"/>
      <c r="Z87" s="44"/>
      <c r="AA87" s="44"/>
      <c r="AB87" s="44"/>
      <c r="AC87" s="44"/>
      <c r="AD87" s="178"/>
      <c r="AE87" s="40"/>
      <c r="AF87" s="40"/>
      <c r="AG87" s="40" t="s">
        <v>1250</v>
      </c>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c r="IT87" s="40"/>
      <c r="IU87" s="40"/>
      <c r="IV87" s="40"/>
      <c r="IW87" s="40"/>
    </row>
    <row r="88" spans="1:257" s="37" customFormat="1" ht="25.5" x14ac:dyDescent="0.2">
      <c r="A88" s="40"/>
      <c r="B88" s="34" t="s">
        <v>26</v>
      </c>
      <c r="C88" s="34" t="s">
        <v>1033</v>
      </c>
      <c r="D88" s="53" t="s">
        <v>27</v>
      </c>
      <c r="E88" s="48" t="s">
        <v>43</v>
      </c>
      <c r="F88" s="48" t="s">
        <v>229</v>
      </c>
      <c r="G88" s="49" t="s">
        <v>230</v>
      </c>
      <c r="H88" s="40"/>
      <c r="I88" s="40"/>
      <c r="J88" s="40"/>
      <c r="K88" s="40"/>
      <c r="L88" s="40"/>
      <c r="M88" s="40"/>
      <c r="N88" s="40"/>
      <c r="O88" s="40"/>
      <c r="P88" s="34" t="s">
        <v>231</v>
      </c>
      <c r="Q88" s="34" t="s">
        <v>704</v>
      </c>
      <c r="R88" s="37">
        <v>1</v>
      </c>
      <c r="S88" s="41">
        <v>264060</v>
      </c>
      <c r="T88" s="50">
        <v>264060</v>
      </c>
      <c r="U88" s="50">
        <f>T88/3.29</f>
        <v>80261.398176291797</v>
      </c>
      <c r="V88" s="121">
        <v>43409</v>
      </c>
      <c r="W88" s="122" t="s">
        <v>48</v>
      </c>
      <c r="X88" s="121">
        <v>43677</v>
      </c>
      <c r="Y88" s="123" t="s">
        <v>49</v>
      </c>
      <c r="Z88" s="151" t="s">
        <v>1190</v>
      </c>
      <c r="AA88" s="40" t="s">
        <v>1037</v>
      </c>
      <c r="AB88" s="40" t="str">
        <f>IF(T88&gt;=500000,"autorizacao previa"," ")</f>
        <v xml:space="preserve"> </v>
      </c>
      <c r="AC88" s="40" t="s">
        <v>1156</v>
      </c>
      <c r="AD88" s="178"/>
      <c r="AE88" s="40"/>
      <c r="AF88" s="40"/>
      <c r="AG88" s="40" t="s">
        <v>1250</v>
      </c>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c r="IT88" s="40"/>
      <c r="IU88" s="40"/>
      <c r="IV88" s="40"/>
      <c r="IW88" s="40"/>
    </row>
    <row r="89" spans="1:257" s="37" customFormat="1" ht="38.25" x14ac:dyDescent="0.2">
      <c r="B89" s="34" t="s">
        <v>26</v>
      </c>
      <c r="C89" s="34" t="s">
        <v>1033</v>
      </c>
      <c r="D89" s="53" t="s">
        <v>27</v>
      </c>
      <c r="E89" s="35" t="s">
        <v>30</v>
      </c>
      <c r="F89" s="35" t="s">
        <v>232</v>
      </c>
      <c r="G89" s="39" t="s">
        <v>233</v>
      </c>
      <c r="H89" s="37" t="s">
        <v>234</v>
      </c>
      <c r="I89" s="246">
        <v>1</v>
      </c>
      <c r="J89" s="37" t="s">
        <v>549</v>
      </c>
      <c r="N89" s="34" t="s">
        <v>535</v>
      </c>
      <c r="S89" s="41"/>
      <c r="T89" s="38">
        <f>T90</f>
        <v>220176</v>
      </c>
      <c r="U89" s="38"/>
      <c r="V89" s="103"/>
      <c r="W89" s="66"/>
      <c r="X89" s="103"/>
      <c r="Y89" s="122"/>
      <c r="AD89" s="177"/>
      <c r="AG89" s="40" t="s">
        <v>1250</v>
      </c>
    </row>
    <row r="90" spans="1:257" s="37" customFormat="1" ht="25.5" x14ac:dyDescent="0.2">
      <c r="A90" s="40"/>
      <c r="B90" s="34" t="s">
        <v>26</v>
      </c>
      <c r="C90" s="34" t="s">
        <v>1033</v>
      </c>
      <c r="D90" s="53" t="s">
        <v>27</v>
      </c>
      <c r="E90" s="35" t="s">
        <v>35</v>
      </c>
      <c r="F90" s="35" t="s">
        <v>235</v>
      </c>
      <c r="G90" s="39" t="s">
        <v>236</v>
      </c>
      <c r="K90" s="37" t="s">
        <v>237</v>
      </c>
      <c r="O90" s="62" t="s">
        <v>238</v>
      </c>
      <c r="S90" s="41"/>
      <c r="T90" s="38">
        <f>T91+T97</f>
        <v>220176</v>
      </c>
      <c r="U90" s="38"/>
      <c r="V90" s="103"/>
      <c r="W90" s="66"/>
      <c r="X90" s="103"/>
      <c r="Y90" s="122"/>
      <c r="AD90" s="178"/>
      <c r="AE90" s="40"/>
      <c r="AF90" s="40"/>
      <c r="AG90" s="40" t="s">
        <v>1250</v>
      </c>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c r="IT90" s="40"/>
      <c r="IU90" s="40"/>
      <c r="IV90" s="40"/>
      <c r="IW90" s="40"/>
    </row>
    <row r="91" spans="1:257" s="37" customFormat="1" ht="25.5" x14ac:dyDescent="0.2">
      <c r="B91" s="34" t="s">
        <v>26</v>
      </c>
      <c r="C91" s="34" t="s">
        <v>1033</v>
      </c>
      <c r="D91" s="53" t="s">
        <v>27</v>
      </c>
      <c r="E91" s="42" t="s">
        <v>40</v>
      </c>
      <c r="F91" s="42" t="s">
        <v>239</v>
      </c>
      <c r="G91" s="43" t="s">
        <v>240</v>
      </c>
      <c r="H91" s="44"/>
      <c r="I91" s="44"/>
      <c r="J91" s="44"/>
      <c r="K91" s="44"/>
      <c r="L91" s="44"/>
      <c r="M91" s="44"/>
      <c r="N91" s="44"/>
      <c r="O91" s="44"/>
      <c r="P91" s="44"/>
      <c r="Q91" s="44"/>
      <c r="R91" s="44"/>
      <c r="S91" s="46"/>
      <c r="T91" s="47">
        <f>SUM(T92:T96)</f>
        <v>139360</v>
      </c>
      <c r="U91" s="47"/>
      <c r="V91" s="137"/>
      <c r="W91" s="67"/>
      <c r="X91" s="137"/>
      <c r="Y91" s="131"/>
      <c r="Z91" s="44"/>
      <c r="AA91" s="44"/>
      <c r="AB91" s="44"/>
      <c r="AC91" s="44"/>
      <c r="AD91" s="178"/>
      <c r="AE91" s="40"/>
      <c r="AF91" s="40"/>
      <c r="AG91" s="40" t="s">
        <v>1250</v>
      </c>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c r="IT91" s="40"/>
      <c r="IU91" s="40"/>
      <c r="IV91" s="40"/>
      <c r="IW91" s="40"/>
    </row>
    <row r="92" spans="1:257" s="37" customFormat="1" ht="25.5" x14ac:dyDescent="0.2">
      <c r="A92" s="40"/>
      <c r="B92" s="34" t="s">
        <v>26</v>
      </c>
      <c r="C92" s="34" t="s">
        <v>1033</v>
      </c>
      <c r="D92" s="53" t="s">
        <v>27</v>
      </c>
      <c r="E92" s="48" t="s">
        <v>43</v>
      </c>
      <c r="F92" s="48" t="s">
        <v>241</v>
      </c>
      <c r="G92" s="70" t="s">
        <v>242</v>
      </c>
      <c r="H92" s="40"/>
      <c r="I92" s="40"/>
      <c r="J92" s="40"/>
      <c r="K92" s="40"/>
      <c r="L92" s="40"/>
      <c r="M92" s="40"/>
      <c r="N92" s="40"/>
      <c r="O92" s="40"/>
      <c r="P92" s="73" t="s">
        <v>636</v>
      </c>
      <c r="Q92" s="34" t="s">
        <v>704</v>
      </c>
      <c r="R92" s="37">
        <v>1</v>
      </c>
      <c r="S92" s="41">
        <v>126760</v>
      </c>
      <c r="T92" s="50">
        <v>126760</v>
      </c>
      <c r="U92" s="50">
        <f t="shared" ref="U92:U96" si="18">T92/3.29</f>
        <v>38528.875379939207</v>
      </c>
      <c r="V92" s="103">
        <v>43411</v>
      </c>
      <c r="W92" s="122" t="s">
        <v>48</v>
      </c>
      <c r="X92" s="103">
        <v>43677</v>
      </c>
      <c r="Y92" s="122">
        <v>2019</v>
      </c>
      <c r="Z92" s="73" t="s">
        <v>1184</v>
      </c>
      <c r="AA92" s="40" t="s">
        <v>1039</v>
      </c>
      <c r="AB92" s="40" t="str">
        <f t="shared" ref="AB92:AB96" si="19">IF(T92&gt;=500000,"autorizacao previa"," ")</f>
        <v xml:space="preserve"> </v>
      </c>
      <c r="AC92" s="40"/>
      <c r="AD92" s="178"/>
      <c r="AE92" s="40"/>
      <c r="AF92" s="40"/>
      <c r="AG92" s="40" t="s">
        <v>1250</v>
      </c>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c r="IT92" s="40"/>
      <c r="IU92" s="40"/>
      <c r="IV92" s="40"/>
      <c r="IW92" s="40"/>
    </row>
    <row r="93" spans="1:257" s="37" customFormat="1" ht="25.5" x14ac:dyDescent="0.2">
      <c r="A93" s="40"/>
      <c r="B93" s="34" t="s">
        <v>26</v>
      </c>
      <c r="C93" s="34" t="s">
        <v>1033</v>
      </c>
      <c r="D93" s="53" t="s">
        <v>27</v>
      </c>
      <c r="E93" s="48" t="s">
        <v>43</v>
      </c>
      <c r="F93" s="48" t="s">
        <v>243</v>
      </c>
      <c r="G93" s="70" t="s">
        <v>80</v>
      </c>
      <c r="H93" s="40"/>
      <c r="I93" s="40"/>
      <c r="J93" s="40"/>
      <c r="K93" s="40"/>
      <c r="L93" s="40"/>
      <c r="M93" s="40"/>
      <c r="N93" s="40"/>
      <c r="O93" s="40"/>
      <c r="P93" s="73" t="s">
        <v>214</v>
      </c>
      <c r="Q93" s="73" t="s">
        <v>214</v>
      </c>
      <c r="R93" s="238">
        <v>1</v>
      </c>
      <c r="S93" s="232">
        <v>1000</v>
      </c>
      <c r="T93" s="241">
        <v>1000</v>
      </c>
      <c r="U93" s="50">
        <f t="shared" si="18"/>
        <v>303.951367781155</v>
      </c>
      <c r="V93" s="103">
        <v>43411</v>
      </c>
      <c r="W93" s="122" t="s">
        <v>48</v>
      </c>
      <c r="X93" s="103">
        <v>43677</v>
      </c>
      <c r="Y93" s="122">
        <v>2019</v>
      </c>
      <c r="AA93" s="40"/>
      <c r="AB93" s="40" t="str">
        <f t="shared" si="19"/>
        <v xml:space="preserve"> </v>
      </c>
      <c r="AC93" s="40"/>
      <c r="AD93" s="178"/>
      <c r="AE93" s="40"/>
      <c r="AF93" s="40"/>
      <c r="AG93" s="40" t="s">
        <v>1250</v>
      </c>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c r="IT93" s="40"/>
      <c r="IU93" s="40"/>
      <c r="IV93" s="40"/>
      <c r="IW93" s="40"/>
    </row>
    <row r="94" spans="1:257" s="37" customFormat="1" x14ac:dyDescent="0.2">
      <c r="A94" s="40"/>
      <c r="B94" s="34" t="s">
        <v>26</v>
      </c>
      <c r="C94" s="34" t="s">
        <v>1033</v>
      </c>
      <c r="D94" s="53" t="s">
        <v>27</v>
      </c>
      <c r="E94" s="48" t="s">
        <v>43</v>
      </c>
      <c r="F94" s="48" t="s">
        <v>244</v>
      </c>
      <c r="G94" s="70" t="s">
        <v>60</v>
      </c>
      <c r="H94" s="40"/>
      <c r="I94" s="40"/>
      <c r="J94" s="40"/>
      <c r="K94" s="40"/>
      <c r="L94" s="40"/>
      <c r="M94" s="40"/>
      <c r="N94" s="40"/>
      <c r="O94" s="40"/>
      <c r="P94" s="34" t="s">
        <v>60</v>
      </c>
      <c r="Q94" s="34" t="s">
        <v>60</v>
      </c>
      <c r="R94" s="238">
        <v>10</v>
      </c>
      <c r="S94" s="232">
        <v>240</v>
      </c>
      <c r="T94" s="241">
        <v>2400</v>
      </c>
      <c r="U94" s="50">
        <f t="shared" si="18"/>
        <v>729.483282674772</v>
      </c>
      <c r="V94" s="103">
        <v>43411</v>
      </c>
      <c r="W94" s="122" t="s">
        <v>48</v>
      </c>
      <c r="X94" s="103">
        <v>43677</v>
      </c>
      <c r="Y94" s="122">
        <v>2019</v>
      </c>
      <c r="Z94" s="98" t="s">
        <v>60</v>
      </c>
      <c r="AA94" s="40" t="s">
        <v>1186</v>
      </c>
      <c r="AB94" s="40" t="str">
        <f t="shared" si="19"/>
        <v xml:space="preserve"> </v>
      </c>
      <c r="AC94" s="40"/>
      <c r="AD94" s="178"/>
      <c r="AE94" s="40"/>
      <c r="AF94" s="40"/>
      <c r="AG94" s="40" t="s">
        <v>1250</v>
      </c>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c r="IT94" s="40"/>
      <c r="IU94" s="40"/>
      <c r="IV94" s="40"/>
      <c r="IW94" s="40"/>
    </row>
    <row r="95" spans="1:257" s="37" customFormat="1" x14ac:dyDescent="0.2">
      <c r="A95" s="40"/>
      <c r="B95" s="34" t="s">
        <v>26</v>
      </c>
      <c r="C95" s="34" t="s">
        <v>1033</v>
      </c>
      <c r="D95" s="53" t="s">
        <v>27</v>
      </c>
      <c r="E95" s="48" t="s">
        <v>43</v>
      </c>
      <c r="F95" s="48" t="s">
        <v>245</v>
      </c>
      <c r="G95" s="70" t="s">
        <v>212</v>
      </c>
      <c r="H95" s="40"/>
      <c r="I95" s="40"/>
      <c r="J95" s="40"/>
      <c r="K95" s="40"/>
      <c r="L95" s="40"/>
      <c r="M95" s="40"/>
      <c r="N95" s="40"/>
      <c r="O95" s="40"/>
      <c r="P95" s="34" t="s">
        <v>212</v>
      </c>
      <c r="Q95" s="34" t="s">
        <v>212</v>
      </c>
      <c r="R95" s="238">
        <v>4</v>
      </c>
      <c r="S95" s="232">
        <v>2000</v>
      </c>
      <c r="T95" s="241">
        <v>8000</v>
      </c>
      <c r="U95" s="50">
        <f t="shared" si="18"/>
        <v>2431.61094224924</v>
      </c>
      <c r="V95" s="103">
        <v>43411</v>
      </c>
      <c r="W95" s="122" t="s">
        <v>48</v>
      </c>
      <c r="X95" s="103">
        <v>43677</v>
      </c>
      <c r="Y95" s="122">
        <v>2019</v>
      </c>
      <c r="Z95" s="186" t="s">
        <v>212</v>
      </c>
      <c r="AA95" s="40" t="s">
        <v>1186</v>
      </c>
      <c r="AB95" s="40" t="str">
        <f t="shared" si="19"/>
        <v xml:space="preserve"> </v>
      </c>
      <c r="AC95" s="40"/>
      <c r="AD95" s="178"/>
      <c r="AE95" s="40"/>
      <c r="AF95" s="40"/>
      <c r="AG95" s="40" t="s">
        <v>1250</v>
      </c>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c r="IT95" s="40"/>
      <c r="IU95" s="40"/>
      <c r="IV95" s="40"/>
      <c r="IW95" s="40"/>
    </row>
    <row r="96" spans="1:257" s="37" customFormat="1" x14ac:dyDescent="0.2">
      <c r="A96" s="40"/>
      <c r="B96" s="34" t="s">
        <v>26</v>
      </c>
      <c r="C96" s="34" t="s">
        <v>1033</v>
      </c>
      <c r="D96" s="53" t="s">
        <v>27</v>
      </c>
      <c r="E96" s="48" t="s">
        <v>43</v>
      </c>
      <c r="F96" s="48" t="s">
        <v>246</v>
      </c>
      <c r="G96" s="71" t="s">
        <v>247</v>
      </c>
      <c r="H96" s="40"/>
      <c r="I96" s="40"/>
      <c r="J96" s="40"/>
      <c r="K96" s="40"/>
      <c r="L96" s="40"/>
      <c r="M96" s="40"/>
      <c r="N96" s="40"/>
      <c r="O96" s="40"/>
      <c r="P96" s="34" t="s">
        <v>231</v>
      </c>
      <c r="Q96" s="34" t="s">
        <v>704</v>
      </c>
      <c r="R96" s="37">
        <v>4</v>
      </c>
      <c r="S96" s="41">
        <v>300</v>
      </c>
      <c r="T96" s="50">
        <v>1200</v>
      </c>
      <c r="U96" s="50">
        <f t="shared" si="18"/>
        <v>364.741641337386</v>
      </c>
      <c r="V96" s="103">
        <v>43411</v>
      </c>
      <c r="W96" s="122" t="s">
        <v>48</v>
      </c>
      <c r="X96" s="103">
        <v>43677</v>
      </c>
      <c r="Y96" s="122">
        <v>2019</v>
      </c>
      <c r="Z96" s="187" t="s">
        <v>1185</v>
      </c>
      <c r="AA96" s="40" t="s">
        <v>1038</v>
      </c>
      <c r="AB96" s="40" t="str">
        <f t="shared" si="19"/>
        <v xml:space="preserve"> </v>
      </c>
      <c r="AC96" s="40"/>
      <c r="AD96" s="178"/>
      <c r="AE96" s="40"/>
      <c r="AF96" s="40"/>
      <c r="AG96" s="40" t="s">
        <v>1250</v>
      </c>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c r="IT96" s="40"/>
      <c r="IU96" s="40"/>
      <c r="IV96" s="40"/>
      <c r="IW96" s="40"/>
    </row>
    <row r="97" spans="1:257" s="37" customFormat="1" ht="25.5" x14ac:dyDescent="0.2">
      <c r="B97" s="34" t="s">
        <v>26</v>
      </c>
      <c r="C97" s="34" t="s">
        <v>1033</v>
      </c>
      <c r="D97" s="53" t="s">
        <v>27</v>
      </c>
      <c r="E97" s="42" t="s">
        <v>40</v>
      </c>
      <c r="F97" s="42" t="s">
        <v>248</v>
      </c>
      <c r="G97" s="43" t="s">
        <v>249</v>
      </c>
      <c r="H97" s="44"/>
      <c r="I97" s="44"/>
      <c r="J97" s="44"/>
      <c r="K97" s="44"/>
      <c r="L97" s="44"/>
      <c r="M97" s="44"/>
      <c r="N97" s="44"/>
      <c r="O97" s="44"/>
      <c r="P97" s="44"/>
      <c r="Q97" s="44"/>
      <c r="R97" s="44"/>
      <c r="S97" s="46"/>
      <c r="T97" s="47">
        <f>SUM(T98:T102)</f>
        <v>80816</v>
      </c>
      <c r="U97" s="47"/>
      <c r="V97" s="137"/>
      <c r="W97" s="67"/>
      <c r="X97" s="137"/>
      <c r="Y97" s="131"/>
      <c r="Z97" s="44"/>
      <c r="AA97" s="44"/>
      <c r="AB97" s="44"/>
      <c r="AC97" s="44"/>
      <c r="AD97" s="178"/>
      <c r="AE97" s="40"/>
      <c r="AF97" s="40"/>
      <c r="AG97" s="40" t="s">
        <v>1250</v>
      </c>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c r="IT97" s="40"/>
      <c r="IU97" s="40"/>
      <c r="IV97" s="40"/>
      <c r="IW97" s="40"/>
    </row>
    <row r="98" spans="1:257" s="37" customFormat="1" ht="38.25" x14ac:dyDescent="0.2">
      <c r="A98" s="40"/>
      <c r="B98" s="34" t="s">
        <v>26</v>
      </c>
      <c r="C98" s="34" t="s">
        <v>1033</v>
      </c>
      <c r="D98" s="53" t="s">
        <v>27</v>
      </c>
      <c r="E98" s="48" t="s">
        <v>43</v>
      </c>
      <c r="F98" s="48" t="s">
        <v>250</v>
      </c>
      <c r="G98" s="70" t="s">
        <v>1049</v>
      </c>
      <c r="H98" s="40"/>
      <c r="I98" s="40"/>
      <c r="J98" s="40"/>
      <c r="K98" s="40"/>
      <c r="L98" s="40"/>
      <c r="M98" s="40"/>
      <c r="N98" s="40"/>
      <c r="O98" s="40"/>
      <c r="P98" s="73" t="s">
        <v>636</v>
      </c>
      <c r="Q98" s="34" t="s">
        <v>704</v>
      </c>
      <c r="R98" s="37">
        <v>1</v>
      </c>
      <c r="S98" s="41">
        <v>69176</v>
      </c>
      <c r="T98" s="50">
        <v>69176</v>
      </c>
      <c r="U98" s="50">
        <f t="shared" ref="U98:U102" si="20">T98/3.29</f>
        <v>21026.13981762918</v>
      </c>
      <c r="V98" s="103">
        <v>43411</v>
      </c>
      <c r="W98" s="122" t="s">
        <v>48</v>
      </c>
      <c r="X98" s="103">
        <v>43677</v>
      </c>
      <c r="Y98" s="122">
        <v>2019</v>
      </c>
      <c r="Z98" s="73" t="s">
        <v>1184</v>
      </c>
      <c r="AA98" s="40" t="s">
        <v>1039</v>
      </c>
      <c r="AB98" s="40" t="str">
        <f t="shared" ref="AB98:AB102" si="21">IF(T98&gt;=500000,"autorizacao previa"," ")</f>
        <v xml:space="preserve"> </v>
      </c>
      <c r="AC98" s="40"/>
      <c r="AD98" s="178"/>
      <c r="AE98" s="40"/>
      <c r="AF98" s="40"/>
      <c r="AG98" s="40" t="s">
        <v>1250</v>
      </c>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c r="IT98" s="40"/>
      <c r="IU98" s="40"/>
      <c r="IV98" s="40"/>
      <c r="IW98" s="40"/>
    </row>
    <row r="99" spans="1:257" s="37" customFormat="1" ht="25.5" x14ac:dyDescent="0.2">
      <c r="A99" s="40"/>
      <c r="B99" s="34" t="s">
        <v>26</v>
      </c>
      <c r="C99" s="34" t="s">
        <v>1033</v>
      </c>
      <c r="D99" s="53" t="s">
        <v>27</v>
      </c>
      <c r="E99" s="48" t="s">
        <v>43</v>
      </c>
      <c r="F99" s="48" t="s">
        <v>251</v>
      </c>
      <c r="G99" s="70" t="s">
        <v>80</v>
      </c>
      <c r="H99" s="40"/>
      <c r="I99" s="40"/>
      <c r="J99" s="40"/>
      <c r="K99" s="40"/>
      <c r="L99" s="40"/>
      <c r="M99" s="40"/>
      <c r="N99" s="40"/>
      <c r="O99" s="40"/>
      <c r="P99" s="73" t="s">
        <v>214</v>
      </c>
      <c r="Q99" s="73" t="s">
        <v>214</v>
      </c>
      <c r="R99" s="238">
        <v>1</v>
      </c>
      <c r="S99" s="232">
        <v>1000</v>
      </c>
      <c r="T99" s="241">
        <v>1000</v>
      </c>
      <c r="U99" s="50">
        <f t="shared" si="20"/>
        <v>303.951367781155</v>
      </c>
      <c r="V99" s="103">
        <v>43411</v>
      </c>
      <c r="W99" s="122" t="s">
        <v>48</v>
      </c>
      <c r="X99" s="103">
        <v>43677</v>
      </c>
      <c r="Y99" s="122">
        <v>2019</v>
      </c>
      <c r="AA99" s="40"/>
      <c r="AB99" s="40" t="str">
        <f t="shared" si="21"/>
        <v xml:space="preserve"> </v>
      </c>
      <c r="AC99" s="40"/>
      <c r="AD99" s="178"/>
      <c r="AE99" s="40"/>
      <c r="AF99" s="40"/>
      <c r="AG99" s="40" t="s">
        <v>1250</v>
      </c>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c r="IT99" s="40"/>
      <c r="IU99" s="40"/>
      <c r="IV99" s="40"/>
      <c r="IW99" s="40"/>
    </row>
    <row r="100" spans="1:257" s="37" customFormat="1" x14ac:dyDescent="0.2">
      <c r="A100" s="40"/>
      <c r="B100" s="34" t="s">
        <v>26</v>
      </c>
      <c r="C100" s="34" t="s">
        <v>1033</v>
      </c>
      <c r="D100" s="53" t="s">
        <v>27</v>
      </c>
      <c r="E100" s="48" t="s">
        <v>43</v>
      </c>
      <c r="F100" s="48" t="s">
        <v>252</v>
      </c>
      <c r="G100" s="70" t="s">
        <v>60</v>
      </c>
      <c r="H100" s="40"/>
      <c r="I100" s="40"/>
      <c r="J100" s="40"/>
      <c r="K100" s="40"/>
      <c r="L100" s="40"/>
      <c r="M100" s="40"/>
      <c r="N100" s="40"/>
      <c r="O100" s="40"/>
      <c r="P100" s="34" t="s">
        <v>60</v>
      </c>
      <c r="Q100" s="34" t="s">
        <v>60</v>
      </c>
      <c r="R100" s="238">
        <v>6</v>
      </c>
      <c r="S100" s="232">
        <v>240</v>
      </c>
      <c r="T100" s="241">
        <v>1440</v>
      </c>
      <c r="U100" s="50">
        <f t="shared" si="20"/>
        <v>437.68996960486322</v>
      </c>
      <c r="V100" s="103">
        <v>43411</v>
      </c>
      <c r="W100" s="122" t="s">
        <v>48</v>
      </c>
      <c r="X100" s="103">
        <v>43677</v>
      </c>
      <c r="Y100" s="122">
        <v>2019</v>
      </c>
      <c r="Z100" s="98" t="s">
        <v>60</v>
      </c>
      <c r="AA100" s="40" t="s">
        <v>1186</v>
      </c>
      <c r="AB100" s="40" t="str">
        <f t="shared" si="21"/>
        <v xml:space="preserve"> </v>
      </c>
      <c r="AC100" s="40"/>
      <c r="AD100" s="178"/>
      <c r="AE100" s="40"/>
      <c r="AF100" s="40"/>
      <c r="AG100" s="40" t="s">
        <v>1250</v>
      </c>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c r="IT100" s="40"/>
      <c r="IU100" s="40"/>
      <c r="IV100" s="40"/>
      <c r="IW100" s="40"/>
    </row>
    <row r="101" spans="1:257" s="37" customFormat="1" x14ac:dyDescent="0.2">
      <c r="A101" s="40"/>
      <c r="B101" s="34" t="s">
        <v>26</v>
      </c>
      <c r="C101" s="34" t="s">
        <v>1033</v>
      </c>
      <c r="D101" s="53" t="s">
        <v>27</v>
      </c>
      <c r="E101" s="48" t="s">
        <v>43</v>
      </c>
      <c r="F101" s="48" t="s">
        <v>253</v>
      </c>
      <c r="G101" s="70" t="s">
        <v>212</v>
      </c>
      <c r="H101" s="40"/>
      <c r="I101" s="40"/>
      <c r="J101" s="40"/>
      <c r="K101" s="40"/>
      <c r="L101" s="40"/>
      <c r="M101" s="40"/>
      <c r="N101" s="40"/>
      <c r="O101" s="40"/>
      <c r="P101" s="34" t="s">
        <v>212</v>
      </c>
      <c r="Q101" s="34" t="s">
        <v>212</v>
      </c>
      <c r="R101" s="238">
        <v>4</v>
      </c>
      <c r="S101" s="232">
        <v>2000</v>
      </c>
      <c r="T101" s="241">
        <v>8000</v>
      </c>
      <c r="U101" s="50">
        <f t="shared" si="20"/>
        <v>2431.61094224924</v>
      </c>
      <c r="V101" s="103">
        <v>43411</v>
      </c>
      <c r="W101" s="122" t="s">
        <v>48</v>
      </c>
      <c r="X101" s="103">
        <v>43677</v>
      </c>
      <c r="Y101" s="122">
        <v>2019</v>
      </c>
      <c r="Z101" s="186" t="s">
        <v>212</v>
      </c>
      <c r="AA101" s="40" t="s">
        <v>1186</v>
      </c>
      <c r="AB101" s="40" t="str">
        <f t="shared" si="21"/>
        <v xml:space="preserve"> </v>
      </c>
      <c r="AC101" s="40"/>
      <c r="AD101" s="178"/>
      <c r="AE101" s="40"/>
      <c r="AF101" s="40"/>
      <c r="AG101" s="40" t="s">
        <v>1250</v>
      </c>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c r="IT101" s="40"/>
      <c r="IU101" s="40"/>
      <c r="IV101" s="40"/>
      <c r="IW101" s="40"/>
    </row>
    <row r="102" spans="1:257" s="37" customFormat="1" x14ac:dyDescent="0.2">
      <c r="A102" s="40"/>
      <c r="B102" s="34" t="s">
        <v>26</v>
      </c>
      <c r="C102" s="34" t="s">
        <v>1033</v>
      </c>
      <c r="D102" s="53" t="s">
        <v>27</v>
      </c>
      <c r="E102" s="48" t="s">
        <v>43</v>
      </c>
      <c r="F102" s="48" t="s">
        <v>254</v>
      </c>
      <c r="G102" s="71" t="s">
        <v>247</v>
      </c>
      <c r="H102" s="40"/>
      <c r="I102" s="40"/>
      <c r="J102" s="40"/>
      <c r="K102" s="40"/>
      <c r="L102" s="40"/>
      <c r="M102" s="40"/>
      <c r="N102" s="40"/>
      <c r="O102" s="40"/>
      <c r="P102" s="94" t="s">
        <v>231</v>
      </c>
      <c r="Q102" s="94" t="s">
        <v>704</v>
      </c>
      <c r="R102" s="37">
        <v>4</v>
      </c>
      <c r="S102" s="41">
        <v>300</v>
      </c>
      <c r="T102" s="50">
        <v>1200</v>
      </c>
      <c r="U102" s="50">
        <f t="shared" si="20"/>
        <v>364.741641337386</v>
      </c>
      <c r="V102" s="103">
        <v>43411</v>
      </c>
      <c r="W102" s="122" t="s">
        <v>48</v>
      </c>
      <c r="X102" s="103">
        <v>43677</v>
      </c>
      <c r="Y102" s="122">
        <v>2019</v>
      </c>
      <c r="Z102" s="187" t="s">
        <v>1185</v>
      </c>
      <c r="AA102" s="40" t="s">
        <v>1038</v>
      </c>
      <c r="AB102" s="40" t="str">
        <f t="shared" si="21"/>
        <v xml:space="preserve"> </v>
      </c>
      <c r="AC102" s="40"/>
      <c r="AD102" s="178"/>
      <c r="AE102" s="40"/>
      <c r="AF102" s="40"/>
      <c r="AG102" s="40" t="s">
        <v>1250</v>
      </c>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c r="IT102" s="40"/>
      <c r="IU102" s="40"/>
      <c r="IV102" s="40"/>
      <c r="IW102" s="40"/>
    </row>
    <row r="103" spans="1:257" s="37" customFormat="1" ht="51" x14ac:dyDescent="0.2">
      <c r="B103" s="34" t="s">
        <v>26</v>
      </c>
      <c r="C103" s="34" t="s">
        <v>1033</v>
      </c>
      <c r="D103" s="53" t="s">
        <v>27</v>
      </c>
      <c r="E103" s="35" t="s">
        <v>30</v>
      </c>
      <c r="F103" s="35" t="s">
        <v>255</v>
      </c>
      <c r="G103" s="39" t="s">
        <v>256</v>
      </c>
      <c r="H103" s="62" t="s">
        <v>257</v>
      </c>
      <c r="I103" s="246">
        <v>1</v>
      </c>
      <c r="J103" s="10" t="s">
        <v>549</v>
      </c>
      <c r="N103" s="34" t="s">
        <v>586</v>
      </c>
      <c r="S103" s="41"/>
      <c r="T103" s="38">
        <f>T104+T107</f>
        <v>290433</v>
      </c>
      <c r="U103" s="38"/>
      <c r="V103" s="103"/>
      <c r="W103" s="66"/>
      <c r="X103" s="103"/>
      <c r="Y103" s="122"/>
      <c r="AD103" s="177"/>
    </row>
    <row r="104" spans="1:257" s="37" customFormat="1" ht="38.25" x14ac:dyDescent="0.2">
      <c r="A104" s="40"/>
      <c r="B104" s="34" t="s">
        <v>26</v>
      </c>
      <c r="C104" s="34" t="s">
        <v>1033</v>
      </c>
      <c r="D104" s="53" t="s">
        <v>27</v>
      </c>
      <c r="E104" s="35" t="s">
        <v>35</v>
      </c>
      <c r="F104" s="35" t="s">
        <v>258</v>
      </c>
      <c r="G104" s="39" t="s">
        <v>259</v>
      </c>
      <c r="K104" s="62" t="s">
        <v>260</v>
      </c>
      <c r="L104" s="62">
        <v>20</v>
      </c>
      <c r="M104" s="37" t="s">
        <v>261</v>
      </c>
      <c r="O104" s="62" t="s">
        <v>178</v>
      </c>
      <c r="S104" s="41"/>
      <c r="T104" s="38">
        <f>T105</f>
        <v>50000</v>
      </c>
      <c r="U104" s="38"/>
      <c r="V104" s="103"/>
      <c r="W104" s="66"/>
      <c r="X104" s="103"/>
      <c r="Y104" s="122"/>
      <c r="AD104" s="178"/>
      <c r="AE104" s="40"/>
      <c r="AF104" s="40"/>
      <c r="AG104" s="40" t="s">
        <v>1250</v>
      </c>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c r="IT104" s="40"/>
      <c r="IU104" s="40"/>
      <c r="IV104" s="40"/>
      <c r="IW104" s="40"/>
    </row>
    <row r="105" spans="1:257" s="37" customFormat="1" ht="25.5" x14ac:dyDescent="0.2">
      <c r="B105" s="34" t="s">
        <v>26</v>
      </c>
      <c r="C105" s="34" t="s">
        <v>1033</v>
      </c>
      <c r="D105" s="53" t="s">
        <v>27</v>
      </c>
      <c r="E105" s="42" t="s">
        <v>40</v>
      </c>
      <c r="F105" s="42" t="s">
        <v>262</v>
      </c>
      <c r="G105" s="43" t="s">
        <v>263</v>
      </c>
      <c r="H105" s="44"/>
      <c r="I105" s="44"/>
      <c r="J105" s="44"/>
      <c r="K105" s="44"/>
      <c r="L105" s="44"/>
      <c r="M105" s="44"/>
      <c r="N105" s="44"/>
      <c r="O105" s="44"/>
      <c r="P105" s="44"/>
      <c r="Q105" s="44"/>
      <c r="R105" s="44"/>
      <c r="S105" s="46"/>
      <c r="T105" s="47">
        <f>T106</f>
        <v>50000</v>
      </c>
      <c r="U105" s="47"/>
      <c r="V105" s="137"/>
      <c r="W105" s="67"/>
      <c r="X105" s="137"/>
      <c r="Y105" s="131"/>
      <c r="Z105" s="44"/>
      <c r="AA105" s="44"/>
      <c r="AB105" s="44"/>
      <c r="AC105" s="44"/>
      <c r="AD105" s="178"/>
      <c r="AE105" s="40"/>
      <c r="AF105" s="40"/>
      <c r="AG105" s="40" t="s">
        <v>1250</v>
      </c>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c r="IT105" s="40"/>
      <c r="IU105" s="40"/>
      <c r="IV105" s="40"/>
      <c r="IW105" s="40"/>
    </row>
    <row r="106" spans="1:257" s="37" customFormat="1" ht="25.5" x14ac:dyDescent="0.2">
      <c r="A106" s="40"/>
      <c r="B106" s="34" t="s">
        <v>26</v>
      </c>
      <c r="C106" s="34" t="s">
        <v>1033</v>
      </c>
      <c r="D106" s="53" t="s">
        <v>27</v>
      </c>
      <c r="E106" s="48" t="s">
        <v>43</v>
      </c>
      <c r="F106" s="48" t="s">
        <v>264</v>
      </c>
      <c r="G106" s="49" t="s">
        <v>263</v>
      </c>
      <c r="H106" s="40"/>
      <c r="I106" s="40"/>
      <c r="J106" s="40"/>
      <c r="K106" s="40"/>
      <c r="L106" s="40"/>
      <c r="M106" s="40"/>
      <c r="N106" s="40"/>
      <c r="O106" s="40"/>
      <c r="P106" s="73" t="s">
        <v>636</v>
      </c>
      <c r="Q106" s="34" t="s">
        <v>704</v>
      </c>
      <c r="R106" s="37">
        <v>1</v>
      </c>
      <c r="S106" s="41">
        <v>50000</v>
      </c>
      <c r="T106" s="50">
        <v>50000</v>
      </c>
      <c r="U106" s="50">
        <f>T106/3.29</f>
        <v>15197.568389057751</v>
      </c>
      <c r="V106" s="125">
        <v>43472</v>
      </c>
      <c r="W106" s="122" t="s">
        <v>49</v>
      </c>
      <c r="X106" s="125">
        <v>43677</v>
      </c>
      <c r="Y106" s="122" t="s">
        <v>49</v>
      </c>
      <c r="Z106" s="73" t="s">
        <v>1184</v>
      </c>
      <c r="AA106" s="40" t="s">
        <v>1039</v>
      </c>
      <c r="AB106" s="40" t="str">
        <f>IF(T106&gt;=500000,"autorizacao previa"," ")</f>
        <v xml:space="preserve"> </v>
      </c>
      <c r="AC106" s="40"/>
      <c r="AD106" s="178"/>
      <c r="AE106" s="40"/>
      <c r="AF106" s="40"/>
      <c r="AG106" s="40" t="s">
        <v>1250</v>
      </c>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c r="IT106" s="40"/>
      <c r="IU106" s="40"/>
      <c r="IV106" s="40"/>
      <c r="IW106" s="40"/>
    </row>
    <row r="107" spans="1:257" s="37" customFormat="1" ht="38.25" x14ac:dyDescent="0.2">
      <c r="A107" s="40"/>
      <c r="B107" s="34" t="s">
        <v>26</v>
      </c>
      <c r="C107" s="34" t="s">
        <v>1033</v>
      </c>
      <c r="D107" s="53" t="s">
        <v>27</v>
      </c>
      <c r="E107" s="35" t="s">
        <v>35</v>
      </c>
      <c r="F107" s="35" t="s">
        <v>265</v>
      </c>
      <c r="G107" s="39" t="s">
        <v>266</v>
      </c>
      <c r="K107" s="37" t="s">
        <v>1015</v>
      </c>
      <c r="L107" s="62">
        <v>6</v>
      </c>
      <c r="M107" s="37" t="s">
        <v>267</v>
      </c>
      <c r="O107" s="62" t="s">
        <v>268</v>
      </c>
      <c r="S107" s="41"/>
      <c r="T107" s="38">
        <f>T108</f>
        <v>240433</v>
      </c>
      <c r="U107" s="38"/>
      <c r="V107" s="103"/>
      <c r="W107" s="66"/>
      <c r="X107" s="103"/>
      <c r="Y107" s="122"/>
      <c r="AD107" s="177" t="s">
        <v>269</v>
      </c>
      <c r="AE107" s="40"/>
      <c r="AF107" s="40"/>
      <c r="AG107" s="40" t="s">
        <v>1250</v>
      </c>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c r="IT107" s="40"/>
      <c r="IU107" s="40"/>
      <c r="IV107" s="40"/>
      <c r="IW107" s="40"/>
    </row>
    <row r="108" spans="1:257" s="37" customFormat="1" ht="25.5" x14ac:dyDescent="0.2">
      <c r="B108" s="34" t="s">
        <v>26</v>
      </c>
      <c r="C108" s="34" t="s">
        <v>1033</v>
      </c>
      <c r="D108" s="53" t="s">
        <v>27</v>
      </c>
      <c r="E108" s="42" t="s">
        <v>40</v>
      </c>
      <c r="F108" s="42" t="s">
        <v>270</v>
      </c>
      <c r="G108" s="43" t="s">
        <v>271</v>
      </c>
      <c r="H108" s="44"/>
      <c r="I108" s="44"/>
      <c r="J108" s="44"/>
      <c r="K108" s="44"/>
      <c r="L108" s="44"/>
      <c r="M108" s="44"/>
      <c r="N108" s="44"/>
      <c r="O108" s="44"/>
      <c r="P108" s="44"/>
      <c r="Q108" s="44"/>
      <c r="R108" s="44"/>
      <c r="S108" s="46"/>
      <c r="T108" s="47">
        <f>SUM(T109:T110)</f>
        <v>240433</v>
      </c>
      <c r="U108" s="47"/>
      <c r="V108" s="137"/>
      <c r="W108" s="67"/>
      <c r="X108" s="137"/>
      <c r="Y108" s="131"/>
      <c r="Z108" s="44"/>
      <c r="AA108" s="44"/>
      <c r="AB108" s="44"/>
      <c r="AC108" s="44"/>
      <c r="AD108" s="178"/>
      <c r="AE108" s="40"/>
      <c r="AF108" s="40"/>
      <c r="AG108" s="40" t="s">
        <v>1250</v>
      </c>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c r="IT108" s="40"/>
      <c r="IU108" s="40"/>
      <c r="IV108" s="40"/>
      <c r="IW108" s="40"/>
    </row>
    <row r="109" spans="1:257" s="37" customFormat="1" ht="25.5" x14ac:dyDescent="0.2">
      <c r="A109" s="40"/>
      <c r="B109" s="34" t="s">
        <v>26</v>
      </c>
      <c r="C109" s="34" t="s">
        <v>1033</v>
      </c>
      <c r="D109" s="53" t="s">
        <v>27</v>
      </c>
      <c r="E109" s="48" t="s">
        <v>43</v>
      </c>
      <c r="F109" s="48" t="s">
        <v>272</v>
      </c>
      <c r="G109" s="49" t="s">
        <v>271</v>
      </c>
      <c r="H109" s="40"/>
      <c r="I109" s="40"/>
      <c r="J109" s="40"/>
      <c r="K109" s="40"/>
      <c r="L109" s="40"/>
      <c r="M109" s="40"/>
      <c r="N109" s="40"/>
      <c r="O109" s="40"/>
      <c r="P109" s="73" t="s">
        <v>636</v>
      </c>
      <c r="Q109" s="34" t="s">
        <v>704</v>
      </c>
      <c r="R109" s="37">
        <v>1</v>
      </c>
      <c r="S109" s="41">
        <v>227158</v>
      </c>
      <c r="T109" s="50">
        <v>227158</v>
      </c>
      <c r="U109" s="50">
        <f t="shared" ref="U109:U110" si="22">T109/3.29</f>
        <v>69044.984802431616</v>
      </c>
      <c r="V109" s="125">
        <v>43472</v>
      </c>
      <c r="W109" s="122" t="s">
        <v>49</v>
      </c>
      <c r="X109" s="125">
        <v>43677</v>
      </c>
      <c r="Y109" s="122" t="s">
        <v>49</v>
      </c>
      <c r="Z109" s="73" t="s">
        <v>1184</v>
      </c>
      <c r="AA109" s="40" t="s">
        <v>1039</v>
      </c>
      <c r="AB109" s="40" t="str">
        <f t="shared" ref="AB109:AB110" si="23">IF(T109&gt;=500000,"autorizacao previa"," ")</f>
        <v xml:space="preserve"> </v>
      </c>
      <c r="AC109" s="40"/>
      <c r="AD109" s="178"/>
      <c r="AE109" s="40"/>
      <c r="AF109" s="40"/>
      <c r="AG109" s="40" t="s">
        <v>1250</v>
      </c>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c r="IT109" s="40"/>
      <c r="IU109" s="40"/>
      <c r="IV109" s="40"/>
      <c r="IW109" s="40"/>
    </row>
    <row r="110" spans="1:257" s="37" customFormat="1" x14ac:dyDescent="0.2">
      <c r="A110" s="40"/>
      <c r="B110" s="34" t="s">
        <v>26</v>
      </c>
      <c r="C110" s="34" t="s">
        <v>1033</v>
      </c>
      <c r="D110" s="53" t="s">
        <v>27</v>
      </c>
      <c r="E110" s="48" t="s">
        <v>43</v>
      </c>
      <c r="F110" s="48" t="s">
        <v>273</v>
      </c>
      <c r="G110" s="49" t="s">
        <v>274</v>
      </c>
      <c r="H110" s="40"/>
      <c r="I110" s="40"/>
      <c r="J110" s="40"/>
      <c r="K110" s="40"/>
      <c r="L110" s="40"/>
      <c r="M110" s="40"/>
      <c r="N110" s="40"/>
      <c r="O110" s="40"/>
      <c r="P110" s="34" t="s">
        <v>60</v>
      </c>
      <c r="Q110" s="34" t="s">
        <v>60</v>
      </c>
      <c r="R110" s="238">
        <v>75</v>
      </c>
      <c r="S110" s="232">
        <v>177</v>
      </c>
      <c r="T110" s="241">
        <v>13275</v>
      </c>
      <c r="U110" s="50">
        <f t="shared" si="22"/>
        <v>4034.9544072948329</v>
      </c>
      <c r="V110" s="125">
        <v>43472</v>
      </c>
      <c r="W110" s="122" t="s">
        <v>49</v>
      </c>
      <c r="X110" s="125">
        <v>43677</v>
      </c>
      <c r="Y110" s="122" t="s">
        <v>49</v>
      </c>
      <c r="Z110" s="98" t="s">
        <v>60</v>
      </c>
      <c r="AA110" s="40" t="s">
        <v>1186</v>
      </c>
      <c r="AB110" s="40" t="str">
        <f t="shared" si="23"/>
        <v xml:space="preserve"> </v>
      </c>
      <c r="AC110" s="40"/>
      <c r="AD110" s="178"/>
      <c r="AE110" s="40"/>
      <c r="AF110" s="40"/>
      <c r="AG110" s="40" t="s">
        <v>1250</v>
      </c>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c r="IT110" s="40"/>
      <c r="IU110" s="40"/>
      <c r="IV110" s="40"/>
      <c r="IW110" s="40"/>
    </row>
    <row r="111" spans="1:257" s="37" customFormat="1" ht="57" customHeight="1" x14ac:dyDescent="0.2">
      <c r="A111" s="40"/>
      <c r="B111" s="34" t="s">
        <v>26</v>
      </c>
      <c r="C111" s="34" t="s">
        <v>1033</v>
      </c>
      <c r="D111" s="53" t="s">
        <v>27</v>
      </c>
      <c r="E111" s="35" t="s">
        <v>30</v>
      </c>
      <c r="F111" s="35" t="s">
        <v>275</v>
      </c>
      <c r="G111" s="72" t="s">
        <v>276</v>
      </c>
      <c r="H111" s="37" t="s">
        <v>277</v>
      </c>
      <c r="I111" s="246">
        <v>1</v>
      </c>
      <c r="J111" s="37" t="s">
        <v>278</v>
      </c>
      <c r="K111" s="40"/>
      <c r="L111" s="40"/>
      <c r="M111" s="40"/>
      <c r="N111" s="94" t="s">
        <v>586</v>
      </c>
      <c r="O111" s="40"/>
      <c r="P111" s="40"/>
      <c r="Q111" s="40"/>
      <c r="S111" s="41"/>
      <c r="T111" s="38">
        <f>T112</f>
        <v>50000</v>
      </c>
      <c r="U111" s="38"/>
      <c r="V111" s="103"/>
      <c r="W111" s="66"/>
      <c r="X111" s="103"/>
      <c r="Y111" s="122"/>
      <c r="Z111" s="40"/>
      <c r="AA111" s="40"/>
      <c r="AB111" s="40"/>
      <c r="AC111" s="40"/>
      <c r="AD111" s="178"/>
      <c r="AE111" s="40"/>
      <c r="AF111" s="40"/>
      <c r="AG111" s="40" t="s">
        <v>1250</v>
      </c>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c r="IT111" s="40"/>
      <c r="IU111" s="40"/>
      <c r="IV111" s="40"/>
      <c r="IW111" s="40"/>
    </row>
    <row r="112" spans="1:257" s="37" customFormat="1" ht="25.5" x14ac:dyDescent="0.2">
      <c r="A112" s="40"/>
      <c r="B112" s="34" t="s">
        <v>26</v>
      </c>
      <c r="C112" s="34" t="s">
        <v>1033</v>
      </c>
      <c r="D112" s="53" t="s">
        <v>27</v>
      </c>
      <c r="E112" s="35" t="s">
        <v>35</v>
      </c>
      <c r="F112" s="35" t="s">
        <v>279</v>
      </c>
      <c r="G112" s="39" t="s">
        <v>280</v>
      </c>
      <c r="K112" s="37" t="s">
        <v>281</v>
      </c>
      <c r="O112" s="62" t="s">
        <v>178</v>
      </c>
      <c r="S112" s="41"/>
      <c r="T112" s="38">
        <f>T113</f>
        <v>50000</v>
      </c>
      <c r="U112" s="38"/>
      <c r="V112" s="103"/>
      <c r="W112" s="66"/>
      <c r="X112" s="103"/>
      <c r="Y112" s="122"/>
      <c r="AD112" s="178"/>
      <c r="AE112" s="40"/>
      <c r="AF112" s="40"/>
      <c r="AG112" s="40" t="s">
        <v>1250</v>
      </c>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c r="IT112" s="40"/>
      <c r="IU112" s="40"/>
      <c r="IV112" s="40"/>
      <c r="IW112" s="40"/>
    </row>
    <row r="113" spans="1:257" s="37" customFormat="1" ht="25.5" x14ac:dyDescent="0.2">
      <c r="B113" s="34" t="s">
        <v>26</v>
      </c>
      <c r="C113" s="34" t="s">
        <v>1033</v>
      </c>
      <c r="D113" s="53" t="s">
        <v>27</v>
      </c>
      <c r="E113" s="42" t="s">
        <v>40</v>
      </c>
      <c r="F113" s="42" t="s">
        <v>282</v>
      </c>
      <c r="G113" s="43" t="s">
        <v>283</v>
      </c>
      <c r="H113" s="44"/>
      <c r="I113" s="44"/>
      <c r="J113" s="44"/>
      <c r="K113" s="44"/>
      <c r="L113" s="44"/>
      <c r="M113" s="44"/>
      <c r="N113" s="44"/>
      <c r="O113" s="44"/>
      <c r="P113" s="44"/>
      <c r="Q113" s="44"/>
      <c r="R113" s="44"/>
      <c r="S113" s="46"/>
      <c r="T113" s="47">
        <f>T114</f>
        <v>50000</v>
      </c>
      <c r="U113" s="47"/>
      <c r="V113" s="137"/>
      <c r="W113" s="67"/>
      <c r="X113" s="137"/>
      <c r="Y113" s="131"/>
      <c r="Z113" s="44"/>
      <c r="AA113" s="44"/>
      <c r="AB113" s="44"/>
      <c r="AC113" s="44"/>
      <c r="AD113" s="178"/>
      <c r="AE113" s="40"/>
      <c r="AF113" s="40"/>
      <c r="AG113" s="40" t="s">
        <v>1250</v>
      </c>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c r="IT113" s="40"/>
      <c r="IU113" s="40"/>
      <c r="IV113" s="40"/>
      <c r="IW113" s="40"/>
    </row>
    <row r="114" spans="1:257" s="37" customFormat="1" ht="25.5" x14ac:dyDescent="0.2">
      <c r="A114" s="40"/>
      <c r="B114" s="34" t="s">
        <v>26</v>
      </c>
      <c r="C114" s="34" t="s">
        <v>1033</v>
      </c>
      <c r="D114" s="53" t="s">
        <v>27</v>
      </c>
      <c r="E114" s="48" t="s">
        <v>43</v>
      </c>
      <c r="F114" s="48" t="s">
        <v>284</v>
      </c>
      <c r="G114" s="49" t="s">
        <v>285</v>
      </c>
      <c r="H114" s="40"/>
      <c r="I114" s="40"/>
      <c r="J114" s="40"/>
      <c r="K114" s="40"/>
      <c r="L114" s="40"/>
      <c r="M114" s="40"/>
      <c r="N114" s="40"/>
      <c r="O114" s="40"/>
      <c r="P114" s="73" t="s">
        <v>636</v>
      </c>
      <c r="Q114" s="34" t="s">
        <v>704</v>
      </c>
      <c r="R114" s="37">
        <v>1</v>
      </c>
      <c r="S114" s="41">
        <v>50000</v>
      </c>
      <c r="T114" s="50">
        <v>50000</v>
      </c>
      <c r="U114" s="50">
        <f>T114/3.29</f>
        <v>15197.568389057751</v>
      </c>
      <c r="V114" s="125">
        <v>43472</v>
      </c>
      <c r="W114" s="122" t="s">
        <v>49</v>
      </c>
      <c r="X114" s="125">
        <v>43677</v>
      </c>
      <c r="Y114" s="122" t="s">
        <v>49</v>
      </c>
      <c r="Z114" s="73" t="s">
        <v>1184</v>
      </c>
      <c r="AA114" s="40" t="s">
        <v>1039</v>
      </c>
      <c r="AB114" s="40" t="str">
        <f>IF(T114&gt;=500000,"autorizacao previa"," ")</f>
        <v xml:space="preserve"> </v>
      </c>
      <c r="AC114" s="40"/>
      <c r="AD114" s="178"/>
      <c r="AE114" s="40"/>
      <c r="AF114" s="40"/>
      <c r="AG114" s="40" t="s">
        <v>1250</v>
      </c>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c r="IT114" s="40"/>
      <c r="IU114" s="40"/>
      <c r="IV114" s="40"/>
      <c r="IW114" s="40"/>
    </row>
    <row r="115" spans="1:257" s="37" customFormat="1" ht="38.25" x14ac:dyDescent="0.2">
      <c r="A115" s="40"/>
      <c r="B115" s="34" t="s">
        <v>26</v>
      </c>
      <c r="C115" s="34" t="s">
        <v>1033</v>
      </c>
      <c r="D115" s="53" t="s">
        <v>27</v>
      </c>
      <c r="E115" s="35" t="s">
        <v>30</v>
      </c>
      <c r="F115" s="35" t="s">
        <v>286</v>
      </c>
      <c r="G115" s="64" t="s">
        <v>287</v>
      </c>
      <c r="H115" s="37" t="s">
        <v>288</v>
      </c>
      <c r="I115" s="248">
        <v>250</v>
      </c>
      <c r="J115" s="40" t="s">
        <v>500</v>
      </c>
      <c r="K115" s="40"/>
      <c r="L115" s="40"/>
      <c r="M115" s="40"/>
      <c r="N115" s="94" t="s">
        <v>535</v>
      </c>
      <c r="O115" s="40"/>
      <c r="P115" s="40"/>
      <c r="Q115" s="40"/>
      <c r="S115" s="41"/>
      <c r="T115" s="38">
        <f>T116+T137</f>
        <v>265363</v>
      </c>
      <c r="U115" s="38"/>
      <c r="V115" s="103"/>
      <c r="W115" s="66"/>
      <c r="X115" s="103"/>
      <c r="Y115" s="122"/>
      <c r="Z115" s="40"/>
      <c r="AA115" s="40"/>
      <c r="AB115" s="40"/>
      <c r="AC115" s="40"/>
      <c r="AD115" s="177"/>
    </row>
    <row r="116" spans="1:257" s="37" customFormat="1" ht="38.25" x14ac:dyDescent="0.2">
      <c r="A116" s="40"/>
      <c r="B116" s="34" t="s">
        <v>26</v>
      </c>
      <c r="C116" s="34" t="s">
        <v>1033</v>
      </c>
      <c r="D116" s="53" t="s">
        <v>27</v>
      </c>
      <c r="E116" s="35" t="s">
        <v>35</v>
      </c>
      <c r="F116" s="35" t="s">
        <v>289</v>
      </c>
      <c r="G116" s="64" t="s">
        <v>1016</v>
      </c>
      <c r="K116" s="37" t="s">
        <v>290</v>
      </c>
      <c r="L116" s="37">
        <v>1</v>
      </c>
      <c r="M116" s="37" t="s">
        <v>291</v>
      </c>
      <c r="S116" s="41"/>
      <c r="T116" s="38">
        <f>T117+T120+T125+T129+T131</f>
        <v>172968</v>
      </c>
      <c r="U116" s="38"/>
      <c r="V116" s="103"/>
      <c r="W116" s="66"/>
      <c r="X116" s="103"/>
      <c r="Y116" s="122"/>
      <c r="AD116" s="177"/>
    </row>
    <row r="117" spans="1:257" s="37" customFormat="1" ht="38.25" x14ac:dyDescent="0.2">
      <c r="B117" s="34" t="s">
        <v>26</v>
      </c>
      <c r="C117" s="34" t="s">
        <v>1033</v>
      </c>
      <c r="D117" s="53" t="s">
        <v>27</v>
      </c>
      <c r="E117" s="42" t="s">
        <v>40</v>
      </c>
      <c r="F117" s="42" t="s">
        <v>292</v>
      </c>
      <c r="G117" s="43" t="s">
        <v>293</v>
      </c>
      <c r="H117" s="44"/>
      <c r="I117" s="44"/>
      <c r="J117" s="44"/>
      <c r="K117" s="44"/>
      <c r="L117" s="44"/>
      <c r="M117" s="44"/>
      <c r="N117" s="44"/>
      <c r="O117" s="44"/>
      <c r="P117" s="44"/>
      <c r="Q117" s="44"/>
      <c r="R117" s="44"/>
      <c r="S117" s="46"/>
      <c r="T117" s="47">
        <f>T118+T119</f>
        <v>11000</v>
      </c>
      <c r="U117" s="47"/>
      <c r="V117" s="137"/>
      <c r="W117" s="67"/>
      <c r="X117" s="137"/>
      <c r="Y117" s="131"/>
      <c r="Z117" s="44"/>
      <c r="AA117" s="44"/>
      <c r="AB117" s="44"/>
      <c r="AC117" s="44"/>
      <c r="AD117" s="177"/>
    </row>
    <row r="118" spans="1:257" s="37" customFormat="1" ht="38.25" x14ac:dyDescent="0.2">
      <c r="A118" s="40"/>
      <c r="B118" s="34" t="s">
        <v>26</v>
      </c>
      <c r="C118" s="34" t="s">
        <v>1033</v>
      </c>
      <c r="D118" s="53" t="s">
        <v>27</v>
      </c>
      <c r="E118" s="48" t="s">
        <v>43</v>
      </c>
      <c r="F118" s="48" t="s">
        <v>294</v>
      </c>
      <c r="G118" s="57" t="s">
        <v>295</v>
      </c>
      <c r="H118" s="40"/>
      <c r="I118" s="40"/>
      <c r="J118" s="40"/>
      <c r="K118" s="40"/>
      <c r="L118" s="40"/>
      <c r="M118" s="40"/>
      <c r="N118" s="40"/>
      <c r="O118" s="40"/>
      <c r="P118" s="34" t="s">
        <v>231</v>
      </c>
      <c r="Q118" s="34" t="s">
        <v>704</v>
      </c>
      <c r="R118" s="37">
        <v>1</v>
      </c>
      <c r="S118" s="41">
        <v>5000</v>
      </c>
      <c r="T118" s="50">
        <v>5000</v>
      </c>
      <c r="U118" s="50">
        <f t="shared" ref="U118:U119" si="24">T118/3.29</f>
        <v>1519.7568389057751</v>
      </c>
      <c r="V118" s="125">
        <v>43444</v>
      </c>
      <c r="W118" s="122" t="s">
        <v>48</v>
      </c>
      <c r="X118" s="125">
        <v>43644</v>
      </c>
      <c r="Y118" s="122" t="s">
        <v>49</v>
      </c>
      <c r="Z118" s="187" t="s">
        <v>1185</v>
      </c>
      <c r="AA118" s="40" t="s">
        <v>1038</v>
      </c>
      <c r="AB118" s="40" t="str">
        <f t="shared" ref="AB118:AB119" si="25">IF(T118&gt;=500000,"autorizacao previa"," ")</f>
        <v xml:space="preserve"> </v>
      </c>
      <c r="AD118" s="177" t="s">
        <v>296</v>
      </c>
    </row>
    <row r="119" spans="1:257" s="37" customFormat="1" ht="25.5" x14ac:dyDescent="0.2">
      <c r="A119" s="40"/>
      <c r="B119" s="34" t="s">
        <v>26</v>
      </c>
      <c r="C119" s="34" t="s">
        <v>1033</v>
      </c>
      <c r="D119" s="53" t="s">
        <v>27</v>
      </c>
      <c r="E119" s="48" t="s">
        <v>43</v>
      </c>
      <c r="F119" s="48" t="s">
        <v>297</v>
      </c>
      <c r="G119" s="57" t="s">
        <v>298</v>
      </c>
      <c r="H119" s="40"/>
      <c r="I119" s="40"/>
      <c r="J119" s="40"/>
      <c r="K119" s="40"/>
      <c r="L119" s="40"/>
      <c r="M119" s="40"/>
      <c r="N119" s="40"/>
      <c r="O119" s="40"/>
      <c r="P119" s="34" t="s">
        <v>231</v>
      </c>
      <c r="Q119" s="34" t="s">
        <v>704</v>
      </c>
      <c r="R119" s="37">
        <v>1</v>
      </c>
      <c r="S119" s="41">
        <v>6000</v>
      </c>
      <c r="T119" s="50">
        <v>6000</v>
      </c>
      <c r="U119" s="50">
        <f t="shared" si="24"/>
        <v>1823.70820668693</v>
      </c>
      <c r="V119" s="125">
        <v>43444</v>
      </c>
      <c r="W119" s="122" t="s">
        <v>48</v>
      </c>
      <c r="X119" s="125">
        <v>43644</v>
      </c>
      <c r="Y119" s="122" t="s">
        <v>49</v>
      </c>
      <c r="Z119" s="187" t="s">
        <v>1185</v>
      </c>
      <c r="AA119" s="40" t="s">
        <v>1038</v>
      </c>
      <c r="AB119" s="40" t="str">
        <f t="shared" si="25"/>
        <v xml:space="preserve"> </v>
      </c>
      <c r="AC119" s="40"/>
      <c r="AD119" s="177"/>
    </row>
    <row r="120" spans="1:257" s="37" customFormat="1" ht="38.25" x14ac:dyDescent="0.2">
      <c r="B120" s="34" t="s">
        <v>26</v>
      </c>
      <c r="C120" s="34" t="s">
        <v>1033</v>
      </c>
      <c r="D120" s="53" t="s">
        <v>27</v>
      </c>
      <c r="E120" s="42" t="s">
        <v>40</v>
      </c>
      <c r="F120" s="42" t="s">
        <v>299</v>
      </c>
      <c r="G120" s="43" t="s">
        <v>300</v>
      </c>
      <c r="H120" s="44"/>
      <c r="I120" s="44"/>
      <c r="J120" s="44"/>
      <c r="K120" s="44"/>
      <c r="L120" s="44"/>
      <c r="M120" s="44"/>
      <c r="N120" s="44"/>
      <c r="O120" s="62" t="s">
        <v>301</v>
      </c>
      <c r="P120" s="44"/>
      <c r="Q120" s="44"/>
      <c r="R120" s="44"/>
      <c r="S120" s="46"/>
      <c r="T120" s="47">
        <f>SUM(T121:T124)</f>
        <v>65680</v>
      </c>
      <c r="U120" s="47"/>
      <c r="V120" s="137"/>
      <c r="W120" s="67"/>
      <c r="X120" s="137"/>
      <c r="Y120" s="131"/>
      <c r="Z120" s="44"/>
      <c r="AA120" s="44"/>
      <c r="AB120" s="44"/>
      <c r="AC120" s="44"/>
      <c r="AD120" s="177"/>
    </row>
    <row r="121" spans="1:257" s="37" customFormat="1" ht="25.5" x14ac:dyDescent="0.2">
      <c r="A121" s="40"/>
      <c r="B121" s="34" t="s">
        <v>26</v>
      </c>
      <c r="C121" s="34" t="s">
        <v>1033</v>
      </c>
      <c r="D121" s="53" t="s">
        <v>27</v>
      </c>
      <c r="E121" s="48" t="s">
        <v>43</v>
      </c>
      <c r="F121" s="48" t="s">
        <v>302</v>
      </c>
      <c r="G121" s="57" t="s">
        <v>303</v>
      </c>
      <c r="H121" s="40"/>
      <c r="I121" s="40"/>
      <c r="J121" s="40"/>
      <c r="K121" s="40"/>
      <c r="L121" s="40"/>
      <c r="M121" s="40"/>
      <c r="N121" s="40"/>
      <c r="O121" s="40"/>
      <c r="P121" s="73" t="s">
        <v>636</v>
      </c>
      <c r="Q121" s="34" t="s">
        <v>704</v>
      </c>
      <c r="R121" s="37">
        <v>1</v>
      </c>
      <c r="S121" s="41">
        <v>30000</v>
      </c>
      <c r="T121" s="50">
        <v>30000</v>
      </c>
      <c r="U121" s="50">
        <f t="shared" ref="U121:U124" si="26">T121/3.29</f>
        <v>9118.5410334346507</v>
      </c>
      <c r="V121" s="125">
        <v>43444</v>
      </c>
      <c r="W121" s="122" t="s">
        <v>48</v>
      </c>
      <c r="X121" s="125">
        <v>43644</v>
      </c>
      <c r="Y121" s="122" t="s">
        <v>49</v>
      </c>
      <c r="Z121" s="73" t="s">
        <v>1184</v>
      </c>
      <c r="AA121" s="40" t="s">
        <v>1040</v>
      </c>
      <c r="AB121" s="40" t="str">
        <f t="shared" ref="AB121:AB124" si="27">IF(T121&gt;=500000,"autorizacao previa"," ")</f>
        <v xml:space="preserve"> </v>
      </c>
      <c r="AC121" s="40"/>
      <c r="AD121" s="177"/>
    </row>
    <row r="122" spans="1:257" s="37" customFormat="1" x14ac:dyDescent="0.2">
      <c r="A122" s="40"/>
      <c r="B122" s="34" t="s">
        <v>26</v>
      </c>
      <c r="C122" s="34" t="s">
        <v>1033</v>
      </c>
      <c r="D122" s="53" t="s">
        <v>27</v>
      </c>
      <c r="E122" s="48" t="s">
        <v>43</v>
      </c>
      <c r="F122" s="48" t="s">
        <v>304</v>
      </c>
      <c r="G122" s="57" t="s">
        <v>212</v>
      </c>
      <c r="H122" s="40"/>
      <c r="I122" s="40"/>
      <c r="J122" s="40"/>
      <c r="K122" s="40"/>
      <c r="L122" s="40"/>
      <c r="M122" s="40"/>
      <c r="N122" s="40"/>
      <c r="O122" s="40"/>
      <c r="P122" s="34" t="s">
        <v>212</v>
      </c>
      <c r="Q122" s="34" t="s">
        <v>212</v>
      </c>
      <c r="R122" s="238">
        <v>12</v>
      </c>
      <c r="S122" s="232">
        <v>1500</v>
      </c>
      <c r="T122" s="241">
        <v>18000</v>
      </c>
      <c r="U122" s="50">
        <f t="shared" si="26"/>
        <v>5471.1246200607902</v>
      </c>
      <c r="V122" s="125">
        <v>43444</v>
      </c>
      <c r="W122" s="122" t="s">
        <v>48</v>
      </c>
      <c r="X122" s="125">
        <v>43644</v>
      </c>
      <c r="Y122" s="122" t="s">
        <v>49</v>
      </c>
      <c r="Z122" s="186" t="s">
        <v>212</v>
      </c>
      <c r="AA122" s="40" t="s">
        <v>1186</v>
      </c>
      <c r="AB122" s="40" t="str">
        <f t="shared" si="27"/>
        <v xml:space="preserve"> </v>
      </c>
      <c r="AC122" s="40"/>
      <c r="AD122" s="177"/>
    </row>
    <row r="123" spans="1:257" s="37" customFormat="1" x14ac:dyDescent="0.2">
      <c r="A123" s="40"/>
      <c r="B123" s="34" t="s">
        <v>26</v>
      </c>
      <c r="C123" s="34" t="s">
        <v>1033</v>
      </c>
      <c r="D123" s="53" t="s">
        <v>27</v>
      </c>
      <c r="E123" s="48" t="s">
        <v>43</v>
      </c>
      <c r="F123" s="48" t="s">
        <v>305</v>
      </c>
      <c r="G123" s="57" t="s">
        <v>60</v>
      </c>
      <c r="H123" s="40"/>
      <c r="I123" s="40"/>
      <c r="J123" s="40"/>
      <c r="K123" s="40"/>
      <c r="L123" s="40"/>
      <c r="M123" s="40"/>
      <c r="N123" s="40"/>
      <c r="O123" s="40"/>
      <c r="P123" s="34" t="s">
        <v>60</v>
      </c>
      <c r="Q123" s="34" t="s">
        <v>60</v>
      </c>
      <c r="R123" s="238">
        <v>57</v>
      </c>
      <c r="S123" s="232">
        <v>240</v>
      </c>
      <c r="T123" s="241">
        <v>13680</v>
      </c>
      <c r="U123" s="50">
        <f t="shared" si="26"/>
        <v>4158.0547112462009</v>
      </c>
      <c r="V123" s="125">
        <v>43444</v>
      </c>
      <c r="W123" s="122" t="s">
        <v>48</v>
      </c>
      <c r="X123" s="125">
        <v>43644</v>
      </c>
      <c r="Y123" s="122" t="s">
        <v>49</v>
      </c>
      <c r="Z123" s="98" t="s">
        <v>60</v>
      </c>
      <c r="AA123" s="40" t="s">
        <v>1186</v>
      </c>
      <c r="AB123" s="40" t="str">
        <f t="shared" si="27"/>
        <v xml:space="preserve"> </v>
      </c>
      <c r="AC123" s="40"/>
      <c r="AD123" s="177"/>
    </row>
    <row r="124" spans="1:257" s="37" customFormat="1" ht="25.5" x14ac:dyDescent="0.2">
      <c r="A124" s="40"/>
      <c r="B124" s="34" t="s">
        <v>26</v>
      </c>
      <c r="C124" s="34" t="s">
        <v>1033</v>
      </c>
      <c r="D124" s="53" t="s">
        <v>27</v>
      </c>
      <c r="E124" s="48" t="s">
        <v>43</v>
      </c>
      <c r="F124" s="48" t="s">
        <v>306</v>
      </c>
      <c r="G124" s="49" t="s">
        <v>214</v>
      </c>
      <c r="H124" s="40"/>
      <c r="I124" s="40"/>
      <c r="J124" s="40"/>
      <c r="K124" s="40"/>
      <c r="L124" s="40"/>
      <c r="M124" s="40"/>
      <c r="N124" s="40"/>
      <c r="O124" s="40"/>
      <c r="P124" s="93" t="s">
        <v>214</v>
      </c>
      <c r="Q124" s="93" t="s">
        <v>214</v>
      </c>
      <c r="R124" s="238">
        <v>4</v>
      </c>
      <c r="S124" s="232">
        <v>1000</v>
      </c>
      <c r="T124" s="241">
        <v>4000</v>
      </c>
      <c r="U124" s="50">
        <f t="shared" si="26"/>
        <v>1215.80547112462</v>
      </c>
      <c r="V124" s="125">
        <v>43444</v>
      </c>
      <c r="W124" s="122" t="s">
        <v>48</v>
      </c>
      <c r="X124" s="125">
        <v>43644</v>
      </c>
      <c r="Y124" s="122" t="s">
        <v>49</v>
      </c>
      <c r="Z124" s="37" t="s">
        <v>214</v>
      </c>
      <c r="AA124" s="40" t="s">
        <v>1186</v>
      </c>
      <c r="AB124" s="40" t="str">
        <f t="shared" si="27"/>
        <v xml:space="preserve"> </v>
      </c>
      <c r="AC124" s="40"/>
      <c r="AD124" s="177"/>
    </row>
    <row r="125" spans="1:257" s="37" customFormat="1" x14ac:dyDescent="0.2">
      <c r="B125" s="34" t="s">
        <v>26</v>
      </c>
      <c r="C125" s="34" t="s">
        <v>1033</v>
      </c>
      <c r="D125" s="53" t="s">
        <v>27</v>
      </c>
      <c r="E125" s="42" t="s">
        <v>40</v>
      </c>
      <c r="F125" s="42" t="s">
        <v>307</v>
      </c>
      <c r="G125" s="43" t="s">
        <v>308</v>
      </c>
      <c r="H125" s="44"/>
      <c r="I125" s="44"/>
      <c r="J125" s="44"/>
      <c r="K125" s="44"/>
      <c r="L125" s="44"/>
      <c r="M125" s="44"/>
      <c r="N125" s="44"/>
      <c r="O125" s="44"/>
      <c r="P125" s="44"/>
      <c r="Q125" s="44"/>
      <c r="R125" s="44"/>
      <c r="S125" s="46"/>
      <c r="T125" s="47">
        <f>SUM(T126:T128)</f>
        <v>20000</v>
      </c>
      <c r="U125" s="47"/>
      <c r="V125" s="137"/>
      <c r="W125" s="67"/>
      <c r="X125" s="137"/>
      <c r="Y125" s="131"/>
      <c r="Z125" s="44"/>
      <c r="AA125" s="44"/>
      <c r="AB125" s="44"/>
      <c r="AC125" s="44"/>
      <c r="AD125" s="177"/>
    </row>
    <row r="126" spans="1:257" s="37" customFormat="1" x14ac:dyDescent="0.2">
      <c r="A126" s="40"/>
      <c r="B126" s="34" t="s">
        <v>26</v>
      </c>
      <c r="C126" s="34" t="s">
        <v>1033</v>
      </c>
      <c r="D126" s="53" t="s">
        <v>27</v>
      </c>
      <c r="E126" s="48" t="s">
        <v>43</v>
      </c>
      <c r="F126" s="48" t="s">
        <v>309</v>
      </c>
      <c r="G126" s="49" t="s">
        <v>310</v>
      </c>
      <c r="H126" s="40"/>
      <c r="I126" s="40"/>
      <c r="J126" s="40"/>
      <c r="K126" s="40"/>
      <c r="L126" s="40"/>
      <c r="M126" s="40"/>
      <c r="N126" s="40"/>
      <c r="O126" s="40"/>
      <c r="P126" s="34" t="s">
        <v>1023</v>
      </c>
      <c r="Q126" s="34" t="s">
        <v>704</v>
      </c>
      <c r="R126" s="51">
        <v>2</v>
      </c>
      <c r="S126" s="52">
        <v>4500</v>
      </c>
      <c r="T126" s="50">
        <v>9000</v>
      </c>
      <c r="U126" s="50">
        <f t="shared" ref="U126:U128" si="28">T126/3.29</f>
        <v>2735.5623100303951</v>
      </c>
      <c r="V126" s="125">
        <v>43444</v>
      </c>
      <c r="W126" s="122" t="s">
        <v>48</v>
      </c>
      <c r="X126" s="125">
        <v>43644</v>
      </c>
      <c r="Y126" s="122" t="s">
        <v>49</v>
      </c>
      <c r="Z126" s="151" t="s">
        <v>1189</v>
      </c>
      <c r="AA126" s="40" t="s">
        <v>1038</v>
      </c>
      <c r="AB126" s="40" t="str">
        <f t="shared" ref="AB126:AB128" si="29">IF(T126&gt;=500000,"autorizacao previa"," ")</f>
        <v xml:space="preserve"> </v>
      </c>
      <c r="AC126" s="40"/>
      <c r="AD126" s="177"/>
    </row>
    <row r="127" spans="1:257" s="37" customFormat="1" x14ac:dyDescent="0.2">
      <c r="A127" s="40"/>
      <c r="B127" s="34" t="s">
        <v>26</v>
      </c>
      <c r="C127" s="34" t="s">
        <v>1033</v>
      </c>
      <c r="D127" s="53" t="s">
        <v>27</v>
      </c>
      <c r="E127" s="48" t="s">
        <v>43</v>
      </c>
      <c r="F127" s="48" t="s">
        <v>311</v>
      </c>
      <c r="G127" s="7" t="s">
        <v>1207</v>
      </c>
      <c r="H127" s="40"/>
      <c r="I127" s="40"/>
      <c r="J127" s="40"/>
      <c r="K127" s="40"/>
      <c r="L127" s="40"/>
      <c r="M127" s="40"/>
      <c r="N127" s="40"/>
      <c r="O127" s="40"/>
      <c r="P127" s="34" t="s">
        <v>1023</v>
      </c>
      <c r="Q127" s="34" t="s">
        <v>704</v>
      </c>
      <c r="R127" s="51">
        <v>2</v>
      </c>
      <c r="S127" s="52">
        <v>5000</v>
      </c>
      <c r="T127" s="50">
        <v>10000</v>
      </c>
      <c r="U127" s="50">
        <f t="shared" si="28"/>
        <v>3039.5136778115502</v>
      </c>
      <c r="V127" s="125">
        <v>43444</v>
      </c>
      <c r="W127" s="122" t="s">
        <v>48</v>
      </c>
      <c r="X127" s="125">
        <v>43644</v>
      </c>
      <c r="Y127" s="122" t="s">
        <v>49</v>
      </c>
      <c r="Z127" s="151" t="s">
        <v>1189</v>
      </c>
      <c r="AA127" s="40" t="s">
        <v>1038</v>
      </c>
      <c r="AB127" s="40" t="str">
        <f t="shared" si="29"/>
        <v xml:space="preserve"> </v>
      </c>
      <c r="AC127" s="40"/>
      <c r="AD127" s="177"/>
    </row>
    <row r="128" spans="1:257" s="37" customFormat="1" x14ac:dyDescent="0.2">
      <c r="A128" s="40"/>
      <c r="B128" s="34" t="s">
        <v>26</v>
      </c>
      <c r="C128" s="34" t="s">
        <v>1033</v>
      </c>
      <c r="D128" s="53" t="s">
        <v>27</v>
      </c>
      <c r="E128" s="48" t="s">
        <v>43</v>
      </c>
      <c r="F128" s="48" t="s">
        <v>312</v>
      </c>
      <c r="G128" s="49" t="s">
        <v>313</v>
      </c>
      <c r="H128" s="40"/>
      <c r="I128" s="40"/>
      <c r="J128" s="40"/>
      <c r="K128" s="40"/>
      <c r="L128" s="40"/>
      <c r="M128" s="40"/>
      <c r="N128" s="40"/>
      <c r="O128" s="40"/>
      <c r="P128" s="34" t="s">
        <v>1023</v>
      </c>
      <c r="Q128" s="34" t="s">
        <v>704</v>
      </c>
      <c r="R128" s="51">
        <v>1</v>
      </c>
      <c r="S128" s="52">
        <v>1000</v>
      </c>
      <c r="T128" s="50">
        <v>1000</v>
      </c>
      <c r="U128" s="50">
        <f t="shared" si="28"/>
        <v>303.951367781155</v>
      </c>
      <c r="V128" s="125">
        <v>43444</v>
      </c>
      <c r="W128" s="122" t="s">
        <v>48</v>
      </c>
      <c r="X128" s="125">
        <v>43644</v>
      </c>
      <c r="Y128" s="122" t="s">
        <v>49</v>
      </c>
      <c r="Z128" s="151" t="s">
        <v>1189</v>
      </c>
      <c r="AA128" s="40" t="s">
        <v>1038</v>
      </c>
      <c r="AB128" s="40" t="str">
        <f t="shared" si="29"/>
        <v xml:space="preserve"> </v>
      </c>
      <c r="AC128" s="40"/>
      <c r="AD128" s="177"/>
    </row>
    <row r="129" spans="1:30" s="37" customFormat="1" x14ac:dyDescent="0.2">
      <c r="B129" s="34" t="s">
        <v>26</v>
      </c>
      <c r="C129" s="34" t="s">
        <v>1033</v>
      </c>
      <c r="D129" s="53" t="s">
        <v>27</v>
      </c>
      <c r="E129" s="42" t="s">
        <v>40</v>
      </c>
      <c r="F129" s="42" t="s">
        <v>314</v>
      </c>
      <c r="G129" s="43" t="s">
        <v>1050</v>
      </c>
      <c r="H129" s="44"/>
      <c r="I129" s="44"/>
      <c r="J129" s="44"/>
      <c r="K129" s="44"/>
      <c r="L129" s="44"/>
      <c r="M129" s="44"/>
      <c r="N129" s="44"/>
      <c r="O129" s="44"/>
      <c r="P129" s="44"/>
      <c r="Q129" s="44"/>
      <c r="R129" s="44"/>
      <c r="S129" s="46"/>
      <c r="T129" s="47">
        <f>T130</f>
        <v>30000</v>
      </c>
      <c r="U129" s="47"/>
      <c r="V129" s="137"/>
      <c r="W129" s="67"/>
      <c r="X129" s="137"/>
      <c r="Y129" s="131"/>
      <c r="Z129" s="44"/>
      <c r="AA129" s="44"/>
      <c r="AB129" s="44"/>
      <c r="AC129" s="44"/>
      <c r="AD129" s="177"/>
    </row>
    <row r="130" spans="1:30" s="37" customFormat="1" ht="25.5" x14ac:dyDescent="0.2">
      <c r="A130" s="40"/>
      <c r="B130" s="34" t="s">
        <v>26</v>
      </c>
      <c r="C130" s="34" t="s">
        <v>1033</v>
      </c>
      <c r="D130" s="53" t="s">
        <v>27</v>
      </c>
      <c r="E130" s="48" t="s">
        <v>43</v>
      </c>
      <c r="F130" s="48" t="s">
        <v>315</v>
      </c>
      <c r="G130" s="65" t="s">
        <v>316</v>
      </c>
      <c r="H130" s="40"/>
      <c r="I130" s="40"/>
      <c r="J130" s="40"/>
      <c r="K130" s="40"/>
      <c r="L130" s="40"/>
      <c r="M130" s="40"/>
      <c r="N130" s="40"/>
      <c r="O130" s="40"/>
      <c r="P130" s="73" t="s">
        <v>636</v>
      </c>
      <c r="Q130" s="34" t="s">
        <v>704</v>
      </c>
      <c r="R130" s="37">
        <v>1</v>
      </c>
      <c r="S130" s="41">
        <v>30000</v>
      </c>
      <c r="T130" s="50">
        <v>30000</v>
      </c>
      <c r="U130" s="50">
        <f>T130/3.29</f>
        <v>9118.5410334346507</v>
      </c>
      <c r="V130" s="125">
        <v>43444</v>
      </c>
      <c r="W130" s="122" t="s">
        <v>48</v>
      </c>
      <c r="X130" s="125">
        <v>43644</v>
      </c>
      <c r="Y130" s="122" t="s">
        <v>49</v>
      </c>
      <c r="Z130" s="73" t="s">
        <v>1184</v>
      </c>
      <c r="AA130" s="40" t="s">
        <v>1040</v>
      </c>
      <c r="AB130" s="40" t="str">
        <f>IF(T130&gt;=500000,"autorizacao previa"," ")</f>
        <v xml:space="preserve"> </v>
      </c>
      <c r="AC130" s="40"/>
      <c r="AD130" s="177"/>
    </row>
    <row r="131" spans="1:30" s="37" customFormat="1" ht="38.25" x14ac:dyDescent="0.2">
      <c r="B131" s="34" t="s">
        <v>26</v>
      </c>
      <c r="C131" s="34" t="s">
        <v>1033</v>
      </c>
      <c r="D131" s="53" t="s">
        <v>27</v>
      </c>
      <c r="E131" s="42" t="s">
        <v>40</v>
      </c>
      <c r="F131" s="42" t="s">
        <v>317</v>
      </c>
      <c r="G131" s="43" t="s">
        <v>318</v>
      </c>
      <c r="H131" s="44"/>
      <c r="I131" s="44"/>
      <c r="J131" s="44"/>
      <c r="K131" s="44"/>
      <c r="L131" s="44"/>
      <c r="M131" s="44"/>
      <c r="N131" s="44"/>
      <c r="O131" s="62" t="s">
        <v>319</v>
      </c>
      <c r="P131" s="44"/>
      <c r="Q131" s="44"/>
      <c r="R131" s="44"/>
      <c r="S131" s="46"/>
      <c r="T131" s="47">
        <f>SUM(T132:T136)</f>
        <v>46288</v>
      </c>
      <c r="U131" s="47"/>
      <c r="V131" s="137"/>
      <c r="W131" s="67"/>
      <c r="X131" s="137"/>
      <c r="Y131" s="131"/>
      <c r="Z131" s="44"/>
      <c r="AA131" s="44"/>
      <c r="AB131" s="44"/>
      <c r="AC131" s="44"/>
      <c r="AD131" s="177"/>
    </row>
    <row r="132" spans="1:30" s="37" customFormat="1" ht="38.25" x14ac:dyDescent="0.2">
      <c r="A132" s="40"/>
      <c r="B132" s="34" t="s">
        <v>26</v>
      </c>
      <c r="C132" s="34" t="s">
        <v>1033</v>
      </c>
      <c r="D132" s="53" t="s">
        <v>27</v>
      </c>
      <c r="E132" s="48" t="s">
        <v>43</v>
      </c>
      <c r="F132" s="48" t="s">
        <v>320</v>
      </c>
      <c r="G132" s="65" t="s">
        <v>321</v>
      </c>
      <c r="H132" s="40"/>
      <c r="I132" s="40"/>
      <c r="J132" s="40"/>
      <c r="K132" s="40"/>
      <c r="L132" s="40"/>
      <c r="M132" s="40"/>
      <c r="N132" s="40"/>
      <c r="O132" s="40"/>
      <c r="P132" s="73" t="s">
        <v>636</v>
      </c>
      <c r="Q132" s="34" t="s">
        <v>1024</v>
      </c>
      <c r="R132" s="37">
        <v>1</v>
      </c>
      <c r="S132" s="41">
        <v>15000</v>
      </c>
      <c r="T132" s="50">
        <v>15000</v>
      </c>
      <c r="U132" s="50">
        <f t="shared" ref="U132:U136" si="30">T132/3.29</f>
        <v>4559.2705167173253</v>
      </c>
      <c r="V132" s="125">
        <v>43444</v>
      </c>
      <c r="W132" s="122" t="s">
        <v>48</v>
      </c>
      <c r="X132" s="125">
        <v>43644</v>
      </c>
      <c r="Y132" s="122" t="s">
        <v>49</v>
      </c>
      <c r="Z132" s="73" t="s">
        <v>1184</v>
      </c>
      <c r="AA132" s="40" t="s">
        <v>1040</v>
      </c>
      <c r="AB132" s="40" t="str">
        <f t="shared" ref="AB132:AB136" si="31">IF(T132&gt;=500000,"autorizacao previa"," ")</f>
        <v xml:space="preserve"> </v>
      </c>
      <c r="AC132" s="40"/>
      <c r="AD132" s="177"/>
    </row>
    <row r="133" spans="1:30" s="37" customFormat="1" ht="25.5" x14ac:dyDescent="0.2">
      <c r="A133" s="40"/>
      <c r="B133" s="34" t="s">
        <v>26</v>
      </c>
      <c r="C133" s="34" t="s">
        <v>1033</v>
      </c>
      <c r="D133" s="53" t="s">
        <v>27</v>
      </c>
      <c r="E133" s="48" t="s">
        <v>43</v>
      </c>
      <c r="F133" s="48" t="s">
        <v>322</v>
      </c>
      <c r="G133" s="57" t="s">
        <v>323</v>
      </c>
      <c r="H133" s="40"/>
      <c r="I133" s="40"/>
      <c r="J133" s="40"/>
      <c r="K133" s="40"/>
      <c r="L133" s="40"/>
      <c r="M133" s="40"/>
      <c r="N133" s="40"/>
      <c r="O133" s="40"/>
      <c r="P133" s="34" t="s">
        <v>231</v>
      </c>
      <c r="Q133" s="34" t="s">
        <v>704</v>
      </c>
      <c r="R133" s="37">
        <v>1</v>
      </c>
      <c r="S133" s="41">
        <v>20000</v>
      </c>
      <c r="T133" s="50">
        <v>20000</v>
      </c>
      <c r="U133" s="50">
        <f t="shared" si="30"/>
        <v>6079.0273556231004</v>
      </c>
      <c r="V133" s="125">
        <v>43444</v>
      </c>
      <c r="W133" s="122" t="s">
        <v>48</v>
      </c>
      <c r="X133" s="125">
        <v>43644</v>
      </c>
      <c r="Y133" s="122" t="s">
        <v>49</v>
      </c>
      <c r="Z133" s="187" t="s">
        <v>1185</v>
      </c>
      <c r="AA133" s="40" t="s">
        <v>1038</v>
      </c>
      <c r="AB133" s="40" t="str">
        <f t="shared" si="31"/>
        <v xml:space="preserve"> </v>
      </c>
      <c r="AC133" s="40"/>
      <c r="AD133" s="177"/>
    </row>
    <row r="134" spans="1:30" s="37" customFormat="1" x14ac:dyDescent="0.2">
      <c r="A134" s="40"/>
      <c r="B134" s="34" t="s">
        <v>26</v>
      </c>
      <c r="C134" s="34" t="s">
        <v>1033</v>
      </c>
      <c r="D134" s="53" t="s">
        <v>27</v>
      </c>
      <c r="E134" s="48" t="s">
        <v>43</v>
      </c>
      <c r="F134" s="48" t="s">
        <v>324</v>
      </c>
      <c r="G134" s="57" t="s">
        <v>60</v>
      </c>
      <c r="H134" s="40"/>
      <c r="I134" s="40"/>
      <c r="J134" s="40"/>
      <c r="K134" s="40"/>
      <c r="L134" s="40"/>
      <c r="M134" s="40"/>
      <c r="N134" s="40"/>
      <c r="O134" s="40"/>
      <c r="P134" s="34" t="s">
        <v>60</v>
      </c>
      <c r="Q134" s="34" t="s">
        <v>60</v>
      </c>
      <c r="R134" s="238">
        <v>24</v>
      </c>
      <c r="S134" s="232">
        <v>177</v>
      </c>
      <c r="T134" s="241">
        <v>4248</v>
      </c>
      <c r="U134" s="50">
        <f t="shared" si="30"/>
        <v>1291.1854103343464</v>
      </c>
      <c r="V134" s="125">
        <v>43444</v>
      </c>
      <c r="W134" s="122" t="s">
        <v>48</v>
      </c>
      <c r="X134" s="125">
        <v>43644</v>
      </c>
      <c r="Y134" s="122" t="s">
        <v>49</v>
      </c>
      <c r="Z134" s="98" t="s">
        <v>60</v>
      </c>
      <c r="AA134" s="40" t="s">
        <v>1186</v>
      </c>
      <c r="AB134" s="40" t="str">
        <f t="shared" si="31"/>
        <v xml:space="preserve"> </v>
      </c>
      <c r="AC134" s="40"/>
      <c r="AD134" s="177"/>
    </row>
    <row r="135" spans="1:30" s="37" customFormat="1" x14ac:dyDescent="0.2">
      <c r="A135" s="40"/>
      <c r="B135" s="34" t="s">
        <v>26</v>
      </c>
      <c r="C135" s="34" t="s">
        <v>1033</v>
      </c>
      <c r="D135" s="53" t="s">
        <v>27</v>
      </c>
      <c r="E135" s="48" t="s">
        <v>43</v>
      </c>
      <c r="F135" s="48" t="s">
        <v>325</v>
      </c>
      <c r="G135" s="57" t="s">
        <v>60</v>
      </c>
      <c r="H135" s="40"/>
      <c r="I135" s="40"/>
      <c r="J135" s="40"/>
      <c r="K135" s="40"/>
      <c r="L135" s="40"/>
      <c r="M135" s="40"/>
      <c r="N135" s="40"/>
      <c r="O135" s="40"/>
      <c r="P135" s="34" t="s">
        <v>60</v>
      </c>
      <c r="Q135" s="34" t="s">
        <v>60</v>
      </c>
      <c r="R135" s="238">
        <v>21</v>
      </c>
      <c r="S135" s="232">
        <v>240</v>
      </c>
      <c r="T135" s="241">
        <v>5040</v>
      </c>
      <c r="U135" s="50">
        <f t="shared" si="30"/>
        <v>1531.9148936170213</v>
      </c>
      <c r="V135" s="125">
        <v>43444</v>
      </c>
      <c r="W135" s="122" t="s">
        <v>48</v>
      </c>
      <c r="X135" s="125">
        <v>43644</v>
      </c>
      <c r="Y135" s="122" t="s">
        <v>49</v>
      </c>
      <c r="Z135" s="98" t="s">
        <v>60</v>
      </c>
      <c r="AA135" s="40" t="s">
        <v>1186</v>
      </c>
      <c r="AB135" s="40" t="str">
        <f t="shared" si="31"/>
        <v xml:space="preserve"> </v>
      </c>
      <c r="AC135" s="40"/>
      <c r="AD135" s="177"/>
    </row>
    <row r="136" spans="1:30" s="37" customFormat="1" ht="25.5" x14ac:dyDescent="0.2">
      <c r="A136" s="40"/>
      <c r="B136" s="34" t="s">
        <v>26</v>
      </c>
      <c r="C136" s="34" t="s">
        <v>1033</v>
      </c>
      <c r="D136" s="53" t="s">
        <v>27</v>
      </c>
      <c r="E136" s="48" t="s">
        <v>43</v>
      </c>
      <c r="F136" s="48" t="s">
        <v>326</v>
      </c>
      <c r="G136" s="57" t="s">
        <v>214</v>
      </c>
      <c r="H136" s="40"/>
      <c r="I136" s="40"/>
      <c r="J136" s="40"/>
      <c r="K136" s="40"/>
      <c r="L136" s="40"/>
      <c r="M136" s="40"/>
      <c r="N136" s="40"/>
      <c r="O136" s="40"/>
      <c r="P136" s="93" t="s">
        <v>214</v>
      </c>
      <c r="Q136" s="93" t="s">
        <v>214</v>
      </c>
      <c r="R136" s="238">
        <v>2</v>
      </c>
      <c r="S136" s="232">
        <v>1000</v>
      </c>
      <c r="T136" s="241">
        <v>2000</v>
      </c>
      <c r="U136" s="50">
        <f t="shared" si="30"/>
        <v>607.90273556231</v>
      </c>
      <c r="V136" s="125">
        <v>43444</v>
      </c>
      <c r="W136" s="122" t="s">
        <v>48</v>
      </c>
      <c r="X136" s="125">
        <v>43644</v>
      </c>
      <c r="Y136" s="122" t="s">
        <v>49</v>
      </c>
      <c r="Z136" s="37" t="s">
        <v>214</v>
      </c>
      <c r="AA136" s="40" t="s">
        <v>1186</v>
      </c>
      <c r="AB136" s="40" t="str">
        <f t="shared" si="31"/>
        <v xml:space="preserve"> </v>
      </c>
      <c r="AC136" s="40"/>
      <c r="AD136" s="177"/>
    </row>
    <row r="137" spans="1:30" s="37" customFormat="1" ht="51" x14ac:dyDescent="0.2">
      <c r="A137" s="40"/>
      <c r="B137" s="34" t="s">
        <v>26</v>
      </c>
      <c r="C137" s="34" t="s">
        <v>1033</v>
      </c>
      <c r="D137" s="53" t="s">
        <v>27</v>
      </c>
      <c r="E137" s="35" t="s">
        <v>35</v>
      </c>
      <c r="F137" s="35" t="s">
        <v>327</v>
      </c>
      <c r="G137" s="72" t="s">
        <v>328</v>
      </c>
      <c r="O137" s="62" t="s">
        <v>329</v>
      </c>
      <c r="S137" s="41"/>
      <c r="T137" s="38">
        <f>T138</f>
        <v>92395</v>
      </c>
      <c r="U137" s="38"/>
      <c r="V137" s="103"/>
      <c r="W137" s="66"/>
      <c r="X137" s="103"/>
      <c r="Y137" s="122"/>
      <c r="AD137" s="177"/>
    </row>
    <row r="138" spans="1:30" s="37" customFormat="1" ht="38.25" x14ac:dyDescent="0.2">
      <c r="B138" s="34" t="s">
        <v>26</v>
      </c>
      <c r="C138" s="34" t="s">
        <v>1033</v>
      </c>
      <c r="D138" s="53" t="s">
        <v>27</v>
      </c>
      <c r="E138" s="42" t="s">
        <v>40</v>
      </c>
      <c r="F138" s="42" t="s">
        <v>330</v>
      </c>
      <c r="G138" s="43" t="s">
        <v>1051</v>
      </c>
      <c r="H138" s="44"/>
      <c r="I138" s="44"/>
      <c r="J138" s="44"/>
      <c r="K138" s="44"/>
      <c r="L138" s="44"/>
      <c r="M138" s="44"/>
      <c r="N138" s="44"/>
      <c r="O138" s="44"/>
      <c r="P138" s="44"/>
      <c r="Q138" s="44"/>
      <c r="R138" s="44"/>
      <c r="S138" s="46"/>
      <c r="T138" s="47">
        <f>SUM(T139:T143)</f>
        <v>92395</v>
      </c>
      <c r="U138" s="47"/>
      <c r="V138" s="137"/>
      <c r="W138" s="67"/>
      <c r="X138" s="137"/>
      <c r="Y138" s="131"/>
      <c r="Z138" s="44"/>
      <c r="AA138" s="44"/>
      <c r="AB138" s="44"/>
      <c r="AC138" s="44" t="s">
        <v>331</v>
      </c>
      <c r="AD138" s="177"/>
    </row>
    <row r="139" spans="1:30" s="37" customFormat="1" x14ac:dyDescent="0.2">
      <c r="A139" s="40"/>
      <c r="B139" s="34" t="s">
        <v>26</v>
      </c>
      <c r="C139" s="34" t="s">
        <v>1033</v>
      </c>
      <c r="D139" s="53" t="s">
        <v>27</v>
      </c>
      <c r="E139" s="48" t="s">
        <v>43</v>
      </c>
      <c r="F139" s="48" t="s">
        <v>332</v>
      </c>
      <c r="G139" s="49" t="s">
        <v>60</v>
      </c>
      <c r="H139" s="40"/>
      <c r="I139" s="40"/>
      <c r="J139" s="40"/>
      <c r="K139" s="40"/>
      <c r="L139" s="40"/>
      <c r="M139" s="40"/>
      <c r="N139" s="40"/>
      <c r="O139" s="40"/>
      <c r="P139" s="95" t="s">
        <v>60</v>
      </c>
      <c r="Q139" s="34" t="s">
        <v>60</v>
      </c>
      <c r="R139" s="238">
        <v>135</v>
      </c>
      <c r="S139" s="232">
        <v>177</v>
      </c>
      <c r="T139" s="241">
        <v>23895</v>
      </c>
      <c r="U139" s="50">
        <f t="shared" ref="U139:U143" si="32">T139/3.29</f>
        <v>7262.9179331306987</v>
      </c>
      <c r="V139" s="125">
        <v>43472</v>
      </c>
      <c r="W139" s="122" t="s">
        <v>49</v>
      </c>
      <c r="X139" s="125">
        <v>43677</v>
      </c>
      <c r="Y139" s="122" t="s">
        <v>49</v>
      </c>
      <c r="Z139" s="98" t="s">
        <v>60</v>
      </c>
      <c r="AA139" s="40" t="s">
        <v>1186</v>
      </c>
      <c r="AB139" s="40" t="str">
        <f t="shared" ref="AB139:AB143" si="33">IF(T139&gt;=500000,"autorizacao previa"," ")</f>
        <v xml:space="preserve"> </v>
      </c>
      <c r="AC139" s="40"/>
      <c r="AD139" s="177"/>
    </row>
    <row r="140" spans="1:30" s="37" customFormat="1" ht="25.5" x14ac:dyDescent="0.2">
      <c r="A140" s="40"/>
      <c r="B140" s="34" t="s">
        <v>26</v>
      </c>
      <c r="C140" s="34" t="s">
        <v>1033</v>
      </c>
      <c r="D140" s="53" t="s">
        <v>27</v>
      </c>
      <c r="E140" s="48" t="s">
        <v>43</v>
      </c>
      <c r="F140" s="48" t="s">
        <v>333</v>
      </c>
      <c r="G140" s="33" t="s">
        <v>1212</v>
      </c>
      <c r="H140" s="40"/>
      <c r="I140" s="40"/>
      <c r="J140" s="40"/>
      <c r="K140" s="40"/>
      <c r="L140" s="40"/>
      <c r="M140" s="40"/>
      <c r="N140" s="40"/>
      <c r="O140" s="40"/>
      <c r="P140" s="34" t="s">
        <v>214</v>
      </c>
      <c r="Q140" s="93" t="s">
        <v>214</v>
      </c>
      <c r="R140" s="238">
        <v>300</v>
      </c>
      <c r="S140" s="232">
        <v>5</v>
      </c>
      <c r="T140" s="241">
        <v>1500</v>
      </c>
      <c r="U140" s="50">
        <f t="shared" si="32"/>
        <v>455.9270516717325</v>
      </c>
      <c r="V140" s="125">
        <v>43472</v>
      </c>
      <c r="W140" s="122" t="s">
        <v>49</v>
      </c>
      <c r="X140" s="125">
        <v>43677</v>
      </c>
      <c r="Y140" s="122" t="s">
        <v>49</v>
      </c>
      <c r="Z140" s="37" t="s">
        <v>214</v>
      </c>
      <c r="AA140" s="40" t="s">
        <v>1186</v>
      </c>
      <c r="AB140" s="40" t="str">
        <f t="shared" si="33"/>
        <v xml:space="preserve"> </v>
      </c>
      <c r="AC140" s="40"/>
      <c r="AD140" s="177"/>
    </row>
    <row r="141" spans="1:30" s="37" customFormat="1" x14ac:dyDescent="0.2">
      <c r="A141" s="40"/>
      <c r="B141" s="34" t="s">
        <v>26</v>
      </c>
      <c r="C141" s="34" t="s">
        <v>1033</v>
      </c>
      <c r="D141" s="53" t="s">
        <v>27</v>
      </c>
      <c r="E141" s="48" t="s">
        <v>43</v>
      </c>
      <c r="F141" s="48" t="s">
        <v>334</v>
      </c>
      <c r="G141" s="49" t="s">
        <v>212</v>
      </c>
      <c r="H141" s="40"/>
      <c r="I141" s="40"/>
      <c r="J141" s="40"/>
      <c r="K141" s="40"/>
      <c r="L141" s="40"/>
      <c r="M141" s="40"/>
      <c r="N141" s="40"/>
      <c r="O141" s="40"/>
      <c r="P141" s="95" t="s">
        <v>212</v>
      </c>
      <c r="Q141" s="34" t="s">
        <v>212</v>
      </c>
      <c r="R141" s="238">
        <v>20</v>
      </c>
      <c r="S141" s="232">
        <v>700</v>
      </c>
      <c r="T141" s="241">
        <v>14000</v>
      </c>
      <c r="U141" s="50">
        <f t="shared" si="32"/>
        <v>4255.3191489361698</v>
      </c>
      <c r="V141" s="125">
        <v>43472</v>
      </c>
      <c r="W141" s="122" t="s">
        <v>49</v>
      </c>
      <c r="X141" s="125">
        <v>43677</v>
      </c>
      <c r="Y141" s="122" t="s">
        <v>49</v>
      </c>
      <c r="Z141" s="186" t="s">
        <v>212</v>
      </c>
      <c r="AA141" s="40" t="s">
        <v>1186</v>
      </c>
      <c r="AB141" s="40" t="str">
        <f t="shared" si="33"/>
        <v xml:space="preserve"> </v>
      </c>
      <c r="AC141" s="40"/>
      <c r="AD141" s="177"/>
    </row>
    <row r="142" spans="1:30" s="37" customFormat="1" ht="25.5" x14ac:dyDescent="0.2">
      <c r="A142" s="40"/>
      <c r="B142" s="34" t="s">
        <v>26</v>
      </c>
      <c r="C142" s="34" t="s">
        <v>1033</v>
      </c>
      <c r="D142" s="53" t="s">
        <v>27</v>
      </c>
      <c r="E142" s="48" t="s">
        <v>43</v>
      </c>
      <c r="F142" s="48" t="s">
        <v>335</v>
      </c>
      <c r="G142" s="49" t="s">
        <v>214</v>
      </c>
      <c r="H142" s="40"/>
      <c r="I142" s="40"/>
      <c r="J142" s="40"/>
      <c r="K142" s="40"/>
      <c r="L142" s="40"/>
      <c r="M142" s="40"/>
      <c r="N142" s="40"/>
      <c r="O142" s="40"/>
      <c r="P142" s="93" t="s">
        <v>214</v>
      </c>
      <c r="Q142" s="93" t="s">
        <v>214</v>
      </c>
      <c r="R142" s="238">
        <v>9</v>
      </c>
      <c r="S142" s="232">
        <v>1000</v>
      </c>
      <c r="T142" s="241">
        <v>9000</v>
      </c>
      <c r="U142" s="50">
        <f t="shared" si="32"/>
        <v>2735.5623100303951</v>
      </c>
      <c r="V142" s="125">
        <v>43472</v>
      </c>
      <c r="W142" s="122" t="s">
        <v>49</v>
      </c>
      <c r="X142" s="125">
        <v>43677</v>
      </c>
      <c r="Y142" s="122" t="s">
        <v>49</v>
      </c>
      <c r="Z142" s="37" t="s">
        <v>214</v>
      </c>
      <c r="AA142" s="40" t="s">
        <v>1186</v>
      </c>
      <c r="AB142" s="40" t="str">
        <f t="shared" si="33"/>
        <v xml:space="preserve"> </v>
      </c>
      <c r="AC142" s="40"/>
      <c r="AD142" s="177"/>
    </row>
    <row r="143" spans="1:30" s="37" customFormat="1" x14ac:dyDescent="0.2">
      <c r="A143" s="40"/>
      <c r="B143" s="34" t="s">
        <v>26</v>
      </c>
      <c r="C143" s="34" t="s">
        <v>1033</v>
      </c>
      <c r="D143" s="53" t="s">
        <v>27</v>
      </c>
      <c r="E143" s="48" t="s">
        <v>43</v>
      </c>
      <c r="F143" s="48" t="s">
        <v>336</v>
      </c>
      <c r="G143" s="49" t="s">
        <v>68</v>
      </c>
      <c r="H143" s="40"/>
      <c r="I143" s="40"/>
      <c r="J143" s="40"/>
      <c r="K143" s="40"/>
      <c r="L143" s="40"/>
      <c r="M143" s="40"/>
      <c r="N143" s="40"/>
      <c r="O143" s="40"/>
      <c r="P143" s="172" t="s">
        <v>68</v>
      </c>
      <c r="Q143" s="107" t="s">
        <v>704</v>
      </c>
      <c r="R143" s="37">
        <v>1</v>
      </c>
      <c r="S143" s="41">
        <v>44000</v>
      </c>
      <c r="T143" s="50">
        <v>44000</v>
      </c>
      <c r="U143" s="50">
        <f t="shared" si="32"/>
        <v>13373.860182370821</v>
      </c>
      <c r="V143" s="125">
        <v>43472</v>
      </c>
      <c r="W143" s="122" t="s">
        <v>49</v>
      </c>
      <c r="X143" s="125">
        <v>43677</v>
      </c>
      <c r="Y143" s="122" t="s">
        <v>49</v>
      </c>
      <c r="Z143" s="98" t="s">
        <v>68</v>
      </c>
      <c r="AA143" s="40" t="s">
        <v>1038</v>
      </c>
      <c r="AB143" s="40" t="str">
        <f t="shared" si="33"/>
        <v xml:space="preserve"> </v>
      </c>
      <c r="AC143" s="40"/>
      <c r="AD143" s="177"/>
    </row>
    <row r="144" spans="1:30" s="10" customFormat="1" ht="53.45" customHeight="1" x14ac:dyDescent="0.2">
      <c r="B144" s="73" t="s">
        <v>337</v>
      </c>
      <c r="C144" s="73" t="s">
        <v>1034</v>
      </c>
      <c r="D144" s="27" t="s">
        <v>27</v>
      </c>
      <c r="E144" s="17" t="s">
        <v>28</v>
      </c>
      <c r="F144" s="17">
        <v>1</v>
      </c>
      <c r="G144" s="1" t="s">
        <v>338</v>
      </c>
      <c r="Q144" s="73"/>
      <c r="T144" s="18">
        <f>T145+T149</f>
        <v>182824.5</v>
      </c>
      <c r="U144" s="18"/>
      <c r="V144" s="29"/>
      <c r="W144" s="30"/>
      <c r="X144" s="29"/>
      <c r="Y144" s="30"/>
      <c r="AD144" s="182"/>
    </row>
    <row r="145" spans="2:33" s="10" customFormat="1" ht="72.599999999999994" customHeight="1" x14ac:dyDescent="0.2">
      <c r="B145" s="73" t="s">
        <v>337</v>
      </c>
      <c r="C145" s="73" t="s">
        <v>1034</v>
      </c>
      <c r="D145" s="27" t="s">
        <v>27</v>
      </c>
      <c r="E145" s="17" t="s">
        <v>30</v>
      </c>
      <c r="F145" s="17" t="s">
        <v>31</v>
      </c>
      <c r="G145" s="1" t="s">
        <v>339</v>
      </c>
      <c r="H145" s="10" t="s">
        <v>340</v>
      </c>
      <c r="I145" s="249">
        <v>1</v>
      </c>
      <c r="J145" s="10" t="s">
        <v>549</v>
      </c>
      <c r="N145" s="73" t="s">
        <v>586</v>
      </c>
      <c r="Q145" s="73"/>
      <c r="T145" s="18">
        <f>T146</f>
        <v>50000</v>
      </c>
      <c r="U145" s="18"/>
      <c r="V145" s="29"/>
      <c r="W145" s="30"/>
      <c r="X145" s="29"/>
      <c r="Y145" s="30"/>
      <c r="AD145" s="182"/>
    </row>
    <row r="146" spans="2:33" s="10" customFormat="1" ht="51" x14ac:dyDescent="0.2">
      <c r="B146" s="73" t="s">
        <v>337</v>
      </c>
      <c r="C146" s="73" t="s">
        <v>1034</v>
      </c>
      <c r="D146" s="27" t="s">
        <v>27</v>
      </c>
      <c r="E146" s="17" t="s">
        <v>35</v>
      </c>
      <c r="F146" s="17" t="s">
        <v>341</v>
      </c>
      <c r="G146" s="1" t="s">
        <v>342</v>
      </c>
      <c r="H146" s="10" t="s">
        <v>343</v>
      </c>
      <c r="K146" s="10" t="s">
        <v>344</v>
      </c>
      <c r="L146" s="10">
        <v>1</v>
      </c>
      <c r="M146" s="10" t="s">
        <v>345</v>
      </c>
      <c r="O146" s="10" t="s">
        <v>346</v>
      </c>
      <c r="Q146" s="73"/>
      <c r="S146" s="28"/>
      <c r="T146" s="18">
        <f>T147</f>
        <v>50000</v>
      </c>
      <c r="U146" s="18"/>
      <c r="V146" s="29"/>
      <c r="W146" s="128"/>
      <c r="X146" s="29"/>
      <c r="Y146" s="128"/>
      <c r="AC146" s="73" t="s">
        <v>347</v>
      </c>
      <c r="AD146" s="182"/>
      <c r="AG146" s="10" t="s">
        <v>1250</v>
      </c>
    </row>
    <row r="147" spans="2:33" s="10" customFormat="1" ht="38.25" x14ac:dyDescent="0.2">
      <c r="B147" s="73" t="s">
        <v>337</v>
      </c>
      <c r="C147" s="73" t="s">
        <v>1034</v>
      </c>
      <c r="D147" s="27" t="s">
        <v>27</v>
      </c>
      <c r="E147" s="21" t="s">
        <v>40</v>
      </c>
      <c r="F147" s="21" t="s">
        <v>348</v>
      </c>
      <c r="G147" s="2" t="s">
        <v>342</v>
      </c>
      <c r="H147" s="14"/>
      <c r="I147" s="14"/>
      <c r="J147" s="14"/>
      <c r="K147" s="14"/>
      <c r="L147" s="14"/>
      <c r="M147" s="14"/>
      <c r="N147" s="14"/>
      <c r="O147" s="14"/>
      <c r="P147" s="14"/>
      <c r="Q147" s="75"/>
      <c r="R147" s="14"/>
      <c r="S147" s="76"/>
      <c r="T147" s="22">
        <f>SUM(T148:T148)</f>
        <v>50000</v>
      </c>
      <c r="U147" s="22"/>
      <c r="V147" s="77"/>
      <c r="W147" s="129"/>
      <c r="X147" s="77"/>
      <c r="Y147" s="129"/>
      <c r="Z147" s="14"/>
      <c r="AA147" s="14"/>
      <c r="AB147" s="14"/>
      <c r="AC147" s="14"/>
      <c r="AD147" s="182"/>
      <c r="AG147" s="10" t="s">
        <v>1250</v>
      </c>
    </row>
    <row r="148" spans="2:33" s="10" customFormat="1" ht="38.25" x14ac:dyDescent="0.2">
      <c r="B148" s="73" t="s">
        <v>337</v>
      </c>
      <c r="C148" s="73" t="s">
        <v>1034</v>
      </c>
      <c r="D148" s="27" t="s">
        <v>27</v>
      </c>
      <c r="E148" s="24" t="s">
        <v>43</v>
      </c>
      <c r="F148" s="24" t="s">
        <v>349</v>
      </c>
      <c r="G148" s="3" t="s">
        <v>350</v>
      </c>
      <c r="P148" s="73" t="s">
        <v>636</v>
      </c>
      <c r="Q148" s="73" t="s">
        <v>351</v>
      </c>
      <c r="R148" s="10">
        <v>1</v>
      </c>
      <c r="S148" s="28">
        <v>50000</v>
      </c>
      <c r="T148" s="25">
        <v>50000</v>
      </c>
      <c r="U148" s="50">
        <f>T148/3.29</f>
        <v>15197.568389057751</v>
      </c>
      <c r="V148" s="78">
        <v>43466</v>
      </c>
      <c r="W148" s="122" t="s">
        <v>49</v>
      </c>
      <c r="X148" s="125">
        <v>43647</v>
      </c>
      <c r="Y148" s="141" t="s">
        <v>49</v>
      </c>
      <c r="Z148" s="73" t="s">
        <v>1184</v>
      </c>
      <c r="AA148" s="10" t="s">
        <v>1040</v>
      </c>
      <c r="AB148" s="40" t="str">
        <f>IF(T148&gt;=500000,"autorizacao previa"," ")</f>
        <v xml:space="preserve"> </v>
      </c>
      <c r="AD148" s="182"/>
      <c r="AG148" s="10" t="s">
        <v>1250</v>
      </c>
    </row>
    <row r="149" spans="2:33" s="10" customFormat="1" ht="112.9" customHeight="1" x14ac:dyDescent="0.2">
      <c r="B149" s="73" t="s">
        <v>337</v>
      </c>
      <c r="C149" s="73" t="s">
        <v>1034</v>
      </c>
      <c r="D149" s="27" t="s">
        <v>27</v>
      </c>
      <c r="E149" s="17" t="s">
        <v>30</v>
      </c>
      <c r="F149" s="17" t="s">
        <v>141</v>
      </c>
      <c r="G149" s="1" t="s">
        <v>352</v>
      </c>
      <c r="H149" s="10" t="s">
        <v>353</v>
      </c>
      <c r="I149" s="249">
        <v>1</v>
      </c>
      <c r="J149" s="10" t="s">
        <v>39</v>
      </c>
      <c r="N149" s="73" t="s">
        <v>586</v>
      </c>
      <c r="Q149" s="73"/>
      <c r="S149" s="28"/>
      <c r="T149" s="18">
        <f>T150</f>
        <v>132824.5</v>
      </c>
      <c r="U149" s="18"/>
      <c r="V149" s="29"/>
      <c r="W149" s="128"/>
      <c r="X149" s="125"/>
      <c r="Y149" s="128"/>
      <c r="AD149" s="182"/>
    </row>
    <row r="150" spans="2:33" s="10" customFormat="1" ht="108.75" customHeight="1" x14ac:dyDescent="0.2">
      <c r="B150" s="73" t="s">
        <v>337</v>
      </c>
      <c r="C150" s="73" t="s">
        <v>1034</v>
      </c>
      <c r="D150" s="27" t="s">
        <v>27</v>
      </c>
      <c r="E150" s="17" t="s">
        <v>35</v>
      </c>
      <c r="F150" s="17" t="s">
        <v>354</v>
      </c>
      <c r="G150" s="1" t="s">
        <v>355</v>
      </c>
      <c r="H150" s="10" t="s">
        <v>356</v>
      </c>
      <c r="K150" s="10" t="s">
        <v>1240</v>
      </c>
      <c r="L150" s="10">
        <v>180000</v>
      </c>
      <c r="M150" s="10" t="s">
        <v>34</v>
      </c>
      <c r="Q150" s="73"/>
      <c r="S150" s="28"/>
      <c r="T150" s="18">
        <f>T151+T153</f>
        <v>132824.5</v>
      </c>
      <c r="U150" s="18"/>
      <c r="V150" s="29"/>
      <c r="W150" s="128"/>
      <c r="X150" s="125"/>
      <c r="Y150" s="128"/>
      <c r="AC150" s="10" t="s">
        <v>357</v>
      </c>
      <c r="AD150" s="182"/>
      <c r="AG150" s="10" t="s">
        <v>1250</v>
      </c>
    </row>
    <row r="151" spans="2:33" s="10" customFormat="1" ht="27" customHeight="1" x14ac:dyDescent="0.2">
      <c r="B151" s="73" t="s">
        <v>337</v>
      </c>
      <c r="C151" s="73" t="s">
        <v>1034</v>
      </c>
      <c r="D151" s="27" t="s">
        <v>27</v>
      </c>
      <c r="E151" s="21" t="s">
        <v>40</v>
      </c>
      <c r="F151" s="21" t="s">
        <v>358</v>
      </c>
      <c r="G151" s="2" t="s">
        <v>359</v>
      </c>
      <c r="H151" s="14"/>
      <c r="I151" s="14"/>
      <c r="J151" s="14"/>
      <c r="K151" s="14"/>
      <c r="L151" s="14"/>
      <c r="M151" s="14"/>
      <c r="N151" s="14"/>
      <c r="O151" s="14" t="s">
        <v>360</v>
      </c>
      <c r="P151" s="14"/>
      <c r="Q151" s="75"/>
      <c r="R151" s="14"/>
      <c r="S151" s="76"/>
      <c r="T151" s="22">
        <f>SUM(T152:T152)</f>
        <v>82000</v>
      </c>
      <c r="U151" s="22"/>
      <c r="V151" s="77"/>
      <c r="W151" s="129"/>
      <c r="X151" s="125"/>
      <c r="Y151" s="129"/>
      <c r="Z151" s="14"/>
      <c r="AA151" s="14"/>
      <c r="AB151" s="14"/>
      <c r="AC151" s="14" t="s">
        <v>361</v>
      </c>
      <c r="AD151" s="182"/>
      <c r="AG151" s="10" t="s">
        <v>1250</v>
      </c>
    </row>
    <row r="152" spans="2:33" s="10" customFormat="1" ht="65.45" customHeight="1" x14ac:dyDescent="0.2">
      <c r="B152" s="73" t="s">
        <v>337</v>
      </c>
      <c r="C152" s="73" t="s">
        <v>1034</v>
      </c>
      <c r="D152" s="27" t="s">
        <v>27</v>
      </c>
      <c r="E152" s="24" t="s">
        <v>43</v>
      </c>
      <c r="F152" s="24" t="s">
        <v>362</v>
      </c>
      <c r="G152" s="4" t="s">
        <v>363</v>
      </c>
      <c r="H152" s="10" t="s">
        <v>364</v>
      </c>
      <c r="P152" s="73" t="s">
        <v>1027</v>
      </c>
      <c r="Q152" s="73" t="s">
        <v>704</v>
      </c>
      <c r="R152" s="10">
        <v>1</v>
      </c>
      <c r="S152" s="28">
        <v>82000</v>
      </c>
      <c r="T152" s="25">
        <f>R152*S152</f>
        <v>82000</v>
      </c>
      <c r="U152" s="50">
        <f>T152/3.29</f>
        <v>24924.012158054709</v>
      </c>
      <c r="V152" s="29">
        <v>43472</v>
      </c>
      <c r="W152" s="122" t="s">
        <v>49</v>
      </c>
      <c r="X152" s="125">
        <v>43646</v>
      </c>
      <c r="Y152" s="132" t="s">
        <v>49</v>
      </c>
      <c r="Z152" s="151" t="s">
        <v>1190</v>
      </c>
      <c r="AA152" s="10" t="s">
        <v>1037</v>
      </c>
      <c r="AB152" s="40" t="str">
        <f>IF(T152&gt;=500000,"autorizacao previa"," ")</f>
        <v xml:space="preserve"> </v>
      </c>
      <c r="AD152" s="182"/>
      <c r="AG152" s="10" t="s">
        <v>1250</v>
      </c>
    </row>
    <row r="153" spans="2:33" s="10" customFormat="1" x14ac:dyDescent="0.2">
      <c r="B153" s="73" t="s">
        <v>337</v>
      </c>
      <c r="C153" s="73" t="s">
        <v>1034</v>
      </c>
      <c r="D153" s="27" t="s">
        <v>27</v>
      </c>
      <c r="E153" s="21" t="s">
        <v>40</v>
      </c>
      <c r="F153" s="21" t="s">
        <v>365</v>
      </c>
      <c r="G153" s="2" t="s">
        <v>366</v>
      </c>
      <c r="H153" s="14"/>
      <c r="I153" s="14"/>
      <c r="J153" s="14"/>
      <c r="K153" s="14"/>
      <c r="L153" s="14"/>
      <c r="M153" s="14"/>
      <c r="N153" s="14"/>
      <c r="O153" s="14"/>
      <c r="P153" s="14"/>
      <c r="Q153" s="75"/>
      <c r="R153" s="14"/>
      <c r="S153" s="76"/>
      <c r="T153" s="22">
        <f>SUM(T154:T154)</f>
        <v>50824.5</v>
      </c>
      <c r="U153" s="22"/>
      <c r="V153" s="77"/>
      <c r="W153" s="129"/>
      <c r="X153" s="125"/>
      <c r="Y153" s="129"/>
      <c r="Z153" s="14"/>
      <c r="AA153" s="14"/>
      <c r="AB153" s="14"/>
      <c r="AC153" s="14"/>
      <c r="AD153" s="182"/>
      <c r="AG153" s="10" t="s">
        <v>1250</v>
      </c>
    </row>
    <row r="154" spans="2:33" s="10" customFormat="1" ht="25.5" x14ac:dyDescent="0.2">
      <c r="B154" s="73" t="s">
        <v>337</v>
      </c>
      <c r="C154" s="73" t="s">
        <v>1034</v>
      </c>
      <c r="D154" s="27" t="s">
        <v>27</v>
      </c>
      <c r="E154" s="24" t="s">
        <v>43</v>
      </c>
      <c r="F154" s="24" t="s">
        <v>367</v>
      </c>
      <c r="G154" s="4" t="s">
        <v>368</v>
      </c>
      <c r="H154" s="10" t="s">
        <v>369</v>
      </c>
      <c r="P154" s="188" t="s">
        <v>68</v>
      </c>
      <c r="Q154" s="107" t="s">
        <v>704</v>
      </c>
      <c r="R154" s="10">
        <v>1</v>
      </c>
      <c r="S154" s="28">
        <v>50824.5</v>
      </c>
      <c r="T154" s="25">
        <f>R154*S154</f>
        <v>50824.5</v>
      </c>
      <c r="U154" s="50">
        <f>T154/3.29</f>
        <v>15448.176291793314</v>
      </c>
      <c r="V154" s="29">
        <v>43374</v>
      </c>
      <c r="W154" s="122" t="s">
        <v>48</v>
      </c>
      <c r="X154" s="29">
        <v>43646</v>
      </c>
      <c r="Y154" s="132" t="s">
        <v>49</v>
      </c>
      <c r="Z154" s="98" t="s">
        <v>68</v>
      </c>
      <c r="AA154" s="10" t="s">
        <v>1038</v>
      </c>
      <c r="AB154" s="40" t="str">
        <f>IF(T154&gt;=500000,"autorizacao previa"," ")</f>
        <v xml:space="preserve"> </v>
      </c>
      <c r="AD154" s="182"/>
      <c r="AG154" s="10" t="s">
        <v>1250</v>
      </c>
    </row>
    <row r="155" spans="2:33" s="10" customFormat="1" ht="25.5" x14ac:dyDescent="0.2">
      <c r="B155" s="73" t="s">
        <v>337</v>
      </c>
      <c r="C155" s="73" t="s">
        <v>1034</v>
      </c>
      <c r="D155" s="27" t="s">
        <v>27</v>
      </c>
      <c r="E155" s="17" t="s">
        <v>28</v>
      </c>
      <c r="F155" s="17">
        <v>3</v>
      </c>
      <c r="G155" s="5" t="s">
        <v>370</v>
      </c>
      <c r="Q155" s="73"/>
      <c r="S155" s="28"/>
      <c r="T155" s="18">
        <f>T156</f>
        <v>360000</v>
      </c>
      <c r="U155" s="18"/>
      <c r="V155" s="29"/>
      <c r="W155" s="128"/>
      <c r="X155" s="29"/>
      <c r="Y155" s="128"/>
      <c r="AD155" s="182"/>
    </row>
    <row r="156" spans="2:33" s="10" customFormat="1" ht="38.25" x14ac:dyDescent="0.2">
      <c r="B156" s="73" t="s">
        <v>337</v>
      </c>
      <c r="C156" s="73" t="s">
        <v>1034</v>
      </c>
      <c r="D156" s="27" t="s">
        <v>27</v>
      </c>
      <c r="E156" s="17" t="s">
        <v>30</v>
      </c>
      <c r="F156" s="17" t="s">
        <v>371</v>
      </c>
      <c r="G156" s="1" t="s">
        <v>372</v>
      </c>
      <c r="H156" s="26" t="s">
        <v>373</v>
      </c>
      <c r="I156" s="249">
        <v>6</v>
      </c>
      <c r="J156" s="10" t="s">
        <v>377</v>
      </c>
      <c r="N156" s="73" t="s">
        <v>535</v>
      </c>
      <c r="T156" s="18">
        <f>T157</f>
        <v>360000</v>
      </c>
      <c r="U156" s="18"/>
      <c r="V156" s="29"/>
      <c r="W156" s="30"/>
      <c r="X156" s="29"/>
      <c r="Y156" s="30"/>
      <c r="AD156" s="182"/>
    </row>
    <row r="157" spans="2:33" s="10" customFormat="1" ht="89.25" x14ac:dyDescent="0.2">
      <c r="B157" s="73" t="s">
        <v>337</v>
      </c>
      <c r="C157" s="73" t="s">
        <v>1034</v>
      </c>
      <c r="D157" s="27" t="s">
        <v>27</v>
      </c>
      <c r="E157" s="17" t="s">
        <v>35</v>
      </c>
      <c r="F157" s="17" t="s">
        <v>374</v>
      </c>
      <c r="G157" s="1" t="s">
        <v>375</v>
      </c>
      <c r="K157" s="10" t="s">
        <v>376</v>
      </c>
      <c r="L157" s="10">
        <v>6</v>
      </c>
      <c r="M157" s="10" t="s">
        <v>377</v>
      </c>
      <c r="O157" s="10" t="s">
        <v>378</v>
      </c>
      <c r="T157" s="18">
        <f>T158+T163</f>
        <v>360000</v>
      </c>
      <c r="U157" s="18"/>
      <c r="V157" s="29"/>
      <c r="W157" s="30"/>
      <c r="X157" s="29"/>
      <c r="Y157" s="30"/>
      <c r="AC157" s="10" t="s">
        <v>347</v>
      </c>
      <c r="AD157" s="182"/>
    </row>
    <row r="158" spans="2:33" s="10" customFormat="1" ht="25.5" x14ac:dyDescent="0.2">
      <c r="B158" s="73" t="s">
        <v>337</v>
      </c>
      <c r="C158" s="73" t="s">
        <v>1034</v>
      </c>
      <c r="D158" s="27" t="s">
        <v>27</v>
      </c>
      <c r="E158" s="21" t="s">
        <v>40</v>
      </c>
      <c r="F158" s="21" t="s">
        <v>379</v>
      </c>
      <c r="G158" s="2" t="s">
        <v>380</v>
      </c>
      <c r="H158" s="14"/>
      <c r="I158" s="14"/>
      <c r="J158" s="14"/>
      <c r="K158" s="14"/>
      <c r="L158" s="14"/>
      <c r="M158" s="14"/>
      <c r="N158" s="14"/>
      <c r="O158" s="14"/>
      <c r="P158" s="14"/>
      <c r="Q158" s="14"/>
      <c r="R158" s="14"/>
      <c r="S158" s="14"/>
      <c r="T158" s="22">
        <f>SUM(T159:T162)</f>
        <v>319400</v>
      </c>
      <c r="U158" s="22"/>
      <c r="V158" s="77"/>
      <c r="W158" s="80"/>
      <c r="X158" s="77"/>
      <c r="Y158" s="80"/>
      <c r="Z158" s="14"/>
      <c r="AA158" s="14"/>
      <c r="AB158" s="14"/>
      <c r="AC158" s="14"/>
      <c r="AD158" s="182"/>
    </row>
    <row r="159" spans="2:33" s="10" customFormat="1" ht="25.5" x14ac:dyDescent="0.2">
      <c r="B159" s="73" t="s">
        <v>337</v>
      </c>
      <c r="C159" s="73" t="s">
        <v>1034</v>
      </c>
      <c r="D159" s="27" t="s">
        <v>27</v>
      </c>
      <c r="E159" s="24" t="s">
        <v>43</v>
      </c>
      <c r="F159" s="24" t="s">
        <v>381</v>
      </c>
      <c r="G159" s="79" t="s">
        <v>382</v>
      </c>
      <c r="P159" s="73" t="s">
        <v>636</v>
      </c>
      <c r="Q159" s="73" t="s">
        <v>704</v>
      </c>
      <c r="R159" s="10">
        <v>1</v>
      </c>
      <c r="S159" s="28">
        <v>275732</v>
      </c>
      <c r="T159" s="25">
        <f>R159*S159</f>
        <v>275732</v>
      </c>
      <c r="U159" s="50">
        <f t="shared" ref="U159:U162" si="34">T159/3.29</f>
        <v>83809.118541033429</v>
      </c>
      <c r="V159" s="29"/>
      <c r="W159" s="132"/>
      <c r="X159" s="29"/>
      <c r="Y159" s="132">
        <v>2019</v>
      </c>
      <c r="Z159" s="73" t="s">
        <v>1184</v>
      </c>
      <c r="AA159" s="10" t="s">
        <v>1039</v>
      </c>
      <c r="AB159" s="40" t="str">
        <f t="shared" ref="AB159:AB162" si="35">IF(T159&gt;=500000,"autorizacao previa"," ")</f>
        <v xml:space="preserve"> </v>
      </c>
      <c r="AD159" s="182"/>
    </row>
    <row r="160" spans="2:33" s="10" customFormat="1" ht="25.5" x14ac:dyDescent="0.2">
      <c r="B160" s="73" t="s">
        <v>337</v>
      </c>
      <c r="C160" s="73" t="s">
        <v>1034</v>
      </c>
      <c r="D160" s="27" t="s">
        <v>27</v>
      </c>
      <c r="E160" s="24" t="s">
        <v>43</v>
      </c>
      <c r="F160" s="24" t="s">
        <v>383</v>
      </c>
      <c r="G160" s="6" t="s">
        <v>1018</v>
      </c>
      <c r="P160" s="73" t="s">
        <v>212</v>
      </c>
      <c r="Q160" s="73" t="s">
        <v>212</v>
      </c>
      <c r="R160" s="11">
        <v>12</v>
      </c>
      <c r="S160" s="233">
        <v>1200</v>
      </c>
      <c r="T160" s="242">
        <f t="shared" ref="T160:T165" si="36">R160*S160</f>
        <v>14400</v>
      </c>
      <c r="U160" s="50">
        <f t="shared" si="34"/>
        <v>4376.899696048632</v>
      </c>
      <c r="V160" s="29"/>
      <c r="W160" s="132"/>
      <c r="X160" s="29"/>
      <c r="Y160" s="132"/>
      <c r="Z160" s="186" t="s">
        <v>212</v>
      </c>
      <c r="AA160" s="40" t="s">
        <v>1186</v>
      </c>
      <c r="AB160" s="40" t="str">
        <f t="shared" si="35"/>
        <v xml:space="preserve"> </v>
      </c>
      <c r="AD160" s="182"/>
    </row>
    <row r="161" spans="2:33" s="10" customFormat="1" ht="25.5" x14ac:dyDescent="0.2">
      <c r="B161" s="73" t="s">
        <v>337</v>
      </c>
      <c r="C161" s="73" t="s">
        <v>1034</v>
      </c>
      <c r="D161" s="27" t="s">
        <v>27</v>
      </c>
      <c r="E161" s="24" t="s">
        <v>43</v>
      </c>
      <c r="F161" s="24" t="s">
        <v>384</v>
      </c>
      <c r="G161" s="6" t="s">
        <v>1071</v>
      </c>
      <c r="P161" s="73" t="s">
        <v>1025</v>
      </c>
      <c r="Q161" s="73" t="s">
        <v>1025</v>
      </c>
      <c r="R161" s="11">
        <v>24</v>
      </c>
      <c r="S161" s="233">
        <v>600</v>
      </c>
      <c r="T161" s="242">
        <f t="shared" si="36"/>
        <v>14400</v>
      </c>
      <c r="U161" s="50">
        <f t="shared" si="34"/>
        <v>4376.899696048632</v>
      </c>
      <c r="V161" s="29"/>
      <c r="W161" s="132"/>
      <c r="X161" s="29"/>
      <c r="Y161" s="132"/>
      <c r="Z161" s="4" t="s">
        <v>214</v>
      </c>
      <c r="AA161" s="40" t="s">
        <v>1186</v>
      </c>
      <c r="AB161" s="40" t="str">
        <f t="shared" si="35"/>
        <v xml:space="preserve"> </v>
      </c>
      <c r="AD161" s="182"/>
    </row>
    <row r="162" spans="2:33" s="10" customFormat="1" x14ac:dyDescent="0.2">
      <c r="B162" s="73" t="s">
        <v>337</v>
      </c>
      <c r="C162" s="73" t="s">
        <v>1034</v>
      </c>
      <c r="D162" s="27" t="s">
        <v>27</v>
      </c>
      <c r="E162" s="24" t="s">
        <v>43</v>
      </c>
      <c r="F162" s="24" t="s">
        <v>385</v>
      </c>
      <c r="G162" s="6" t="s">
        <v>1017</v>
      </c>
      <c r="P162" s="34" t="s">
        <v>60</v>
      </c>
      <c r="Q162" s="34" t="s">
        <v>60</v>
      </c>
      <c r="R162" s="11">
        <v>84</v>
      </c>
      <c r="S162" s="233">
        <v>177</v>
      </c>
      <c r="T162" s="242">
        <f t="shared" si="36"/>
        <v>14868</v>
      </c>
      <c r="U162" s="50">
        <f t="shared" si="34"/>
        <v>4519.1489361702124</v>
      </c>
      <c r="V162" s="29"/>
      <c r="W162" s="132"/>
      <c r="X162" s="29"/>
      <c r="Y162" s="132"/>
      <c r="Z162" s="98" t="s">
        <v>60</v>
      </c>
      <c r="AA162" s="40" t="s">
        <v>1186</v>
      </c>
      <c r="AB162" s="40" t="str">
        <f t="shared" si="35"/>
        <v xml:space="preserve"> </v>
      </c>
      <c r="AD162" s="182"/>
    </row>
    <row r="163" spans="2:33" s="10" customFormat="1" x14ac:dyDescent="0.2">
      <c r="B163" s="73" t="s">
        <v>337</v>
      </c>
      <c r="C163" s="73" t="s">
        <v>1034</v>
      </c>
      <c r="D163" s="27" t="s">
        <v>27</v>
      </c>
      <c r="E163" s="21" t="s">
        <v>40</v>
      </c>
      <c r="F163" s="21" t="s">
        <v>386</v>
      </c>
      <c r="G163" s="14" t="s">
        <v>387</v>
      </c>
      <c r="H163" s="14"/>
      <c r="I163" s="14"/>
      <c r="J163" s="14"/>
      <c r="K163" s="14"/>
      <c r="L163" s="14"/>
      <c r="M163" s="14"/>
      <c r="N163" s="14"/>
      <c r="O163" s="14"/>
      <c r="P163" s="14"/>
      <c r="Q163" s="14"/>
      <c r="R163" s="14"/>
      <c r="S163" s="14"/>
      <c r="T163" s="22">
        <f>T164+T165</f>
        <v>40600</v>
      </c>
      <c r="U163" s="22"/>
      <c r="V163" s="77"/>
      <c r="W163" s="80"/>
      <c r="X163" s="77"/>
      <c r="Y163" s="80"/>
      <c r="Z163" s="14"/>
      <c r="AA163" s="14"/>
      <c r="AB163" s="14"/>
      <c r="AC163" s="14"/>
      <c r="AD163" s="182"/>
    </row>
    <row r="164" spans="2:33" s="10" customFormat="1" ht="25.5" x14ac:dyDescent="0.2">
      <c r="B164" s="73" t="s">
        <v>337</v>
      </c>
      <c r="C164" s="73" t="s">
        <v>1034</v>
      </c>
      <c r="D164" s="27" t="s">
        <v>27</v>
      </c>
      <c r="E164" s="24" t="s">
        <v>43</v>
      </c>
      <c r="F164" s="24" t="s">
        <v>388</v>
      </c>
      <c r="G164" s="79" t="s">
        <v>389</v>
      </c>
      <c r="P164" s="73" t="s">
        <v>231</v>
      </c>
      <c r="Q164" s="73" t="s">
        <v>704</v>
      </c>
      <c r="R164" s="10">
        <v>1</v>
      </c>
      <c r="S164" s="28">
        <v>15000</v>
      </c>
      <c r="T164" s="25">
        <v>15000</v>
      </c>
      <c r="U164" s="50">
        <f t="shared" ref="U164:U165" si="37">T164/3.29</f>
        <v>4559.2705167173253</v>
      </c>
      <c r="V164" s="29"/>
      <c r="W164" s="132"/>
      <c r="X164" s="29"/>
      <c r="Y164" s="132"/>
      <c r="Z164" s="187" t="s">
        <v>1185</v>
      </c>
      <c r="AA164" s="10" t="s">
        <v>1038</v>
      </c>
      <c r="AB164" s="40" t="str">
        <f t="shared" ref="AB164:AB165" si="38">IF(T164&gt;=500000,"autorizacao previa"," ")</f>
        <v xml:space="preserve"> </v>
      </c>
      <c r="AD164" s="182"/>
    </row>
    <row r="165" spans="2:33" s="10" customFormat="1" x14ac:dyDescent="0.2">
      <c r="B165" s="73" t="s">
        <v>337</v>
      </c>
      <c r="C165" s="73" t="s">
        <v>1034</v>
      </c>
      <c r="D165" s="27" t="s">
        <v>27</v>
      </c>
      <c r="E165" s="24" t="s">
        <v>43</v>
      </c>
      <c r="F165" s="24" t="s">
        <v>390</v>
      </c>
      <c r="G165" s="6" t="s">
        <v>391</v>
      </c>
      <c r="P165" s="73" t="s">
        <v>231</v>
      </c>
      <c r="Q165" s="73" t="s">
        <v>704</v>
      </c>
      <c r="R165" s="10">
        <v>3200</v>
      </c>
      <c r="S165" s="28">
        <v>8</v>
      </c>
      <c r="T165" s="25">
        <f t="shared" si="36"/>
        <v>25600</v>
      </c>
      <c r="U165" s="50">
        <f t="shared" si="37"/>
        <v>7781.155015197568</v>
      </c>
      <c r="V165" s="29"/>
      <c r="W165" s="132"/>
      <c r="X165" s="29"/>
      <c r="Y165" s="132"/>
      <c r="Z165" s="187" t="s">
        <v>1185</v>
      </c>
      <c r="AA165" s="10" t="s">
        <v>1038</v>
      </c>
      <c r="AB165" s="40" t="str">
        <f t="shared" si="38"/>
        <v xml:space="preserve"> </v>
      </c>
      <c r="AD165" s="182"/>
    </row>
    <row r="166" spans="2:33" s="10" customFormat="1" x14ac:dyDescent="0.2">
      <c r="B166" s="73" t="s">
        <v>337</v>
      </c>
      <c r="C166" s="73" t="s">
        <v>1034</v>
      </c>
      <c r="D166" s="27" t="s">
        <v>27</v>
      </c>
      <c r="E166" s="17" t="s">
        <v>28</v>
      </c>
      <c r="F166" s="17">
        <v>5</v>
      </c>
      <c r="G166" s="1" t="s">
        <v>392</v>
      </c>
      <c r="Q166" s="73"/>
      <c r="S166" s="28"/>
      <c r="T166" s="18">
        <f>T167</f>
        <v>190640</v>
      </c>
      <c r="U166" s="18"/>
      <c r="V166" s="29"/>
      <c r="W166" s="128"/>
      <c r="X166" s="29"/>
      <c r="Y166" s="128"/>
      <c r="AD166" s="182"/>
    </row>
    <row r="167" spans="2:33" s="10" customFormat="1" ht="25.5" x14ac:dyDescent="0.2">
      <c r="B167" s="73" t="s">
        <v>337</v>
      </c>
      <c r="C167" s="73" t="s">
        <v>1034</v>
      </c>
      <c r="D167" s="27" t="s">
        <v>27</v>
      </c>
      <c r="E167" s="17" t="s">
        <v>30</v>
      </c>
      <c r="F167" s="17" t="s">
        <v>393</v>
      </c>
      <c r="G167" s="1" t="s">
        <v>394</v>
      </c>
      <c r="H167" s="10" t="s">
        <v>395</v>
      </c>
      <c r="I167" s="249">
        <v>5</v>
      </c>
      <c r="J167" s="73" t="s">
        <v>396</v>
      </c>
      <c r="N167" s="73" t="s">
        <v>586</v>
      </c>
      <c r="T167" s="18">
        <f>T168+T191+T198</f>
        <v>190640</v>
      </c>
      <c r="U167" s="18"/>
      <c r="V167" s="29"/>
      <c r="W167" s="30"/>
      <c r="X167" s="29"/>
      <c r="Y167" s="30"/>
      <c r="AD167" s="182"/>
    </row>
    <row r="168" spans="2:33" s="10" customFormat="1" ht="63" customHeight="1" x14ac:dyDescent="0.2">
      <c r="B168" s="73" t="s">
        <v>337</v>
      </c>
      <c r="C168" s="73" t="s">
        <v>1034</v>
      </c>
      <c r="D168" s="27" t="s">
        <v>27</v>
      </c>
      <c r="E168" s="17" t="s">
        <v>35</v>
      </c>
      <c r="F168" s="17" t="s">
        <v>397</v>
      </c>
      <c r="G168" s="1" t="s">
        <v>398</v>
      </c>
      <c r="K168" s="10" t="s">
        <v>399</v>
      </c>
      <c r="L168" s="73">
        <v>5</v>
      </c>
      <c r="M168" s="10" t="s">
        <v>400</v>
      </c>
      <c r="O168" s="10" t="s">
        <v>401</v>
      </c>
      <c r="T168" s="18">
        <f>T169+T175+T181+T185</f>
        <v>137530</v>
      </c>
      <c r="U168" s="18"/>
      <c r="V168" s="29"/>
      <c r="W168" s="30"/>
      <c r="X168" s="29"/>
      <c r="Y168" s="30"/>
      <c r="AD168" s="182"/>
      <c r="AG168" s="10" t="s">
        <v>1250</v>
      </c>
    </row>
    <row r="169" spans="2:33" s="10" customFormat="1" ht="63" customHeight="1" x14ac:dyDescent="0.2">
      <c r="B169" s="73" t="s">
        <v>337</v>
      </c>
      <c r="C169" s="73" t="s">
        <v>1034</v>
      </c>
      <c r="D169" s="27" t="s">
        <v>27</v>
      </c>
      <c r="E169" s="21" t="s">
        <v>40</v>
      </c>
      <c r="F169" s="21" t="s">
        <v>402</v>
      </c>
      <c r="G169" s="2" t="s">
        <v>403</v>
      </c>
      <c r="H169" s="14"/>
      <c r="I169" s="14"/>
      <c r="J169" s="14"/>
      <c r="K169" s="14"/>
      <c r="L169" s="14"/>
      <c r="M169" s="14"/>
      <c r="N169" s="14"/>
      <c r="O169" s="14"/>
      <c r="P169" s="14"/>
      <c r="Q169" s="14"/>
      <c r="R169" s="14"/>
      <c r="S169" s="14"/>
      <c r="T169" s="22">
        <f>SUM(T170:T174)</f>
        <v>43110</v>
      </c>
      <c r="U169" s="22"/>
      <c r="V169" s="77"/>
      <c r="W169" s="80"/>
      <c r="X169" s="77"/>
      <c r="Y169" s="80"/>
      <c r="Z169" s="14"/>
      <c r="AA169" s="14"/>
      <c r="AB169" s="14"/>
      <c r="AC169" s="14"/>
      <c r="AD169" s="182"/>
      <c r="AG169" s="10" t="s">
        <v>1250</v>
      </c>
    </row>
    <row r="170" spans="2:33" s="10" customFormat="1" x14ac:dyDescent="0.2">
      <c r="B170" s="73" t="s">
        <v>337</v>
      </c>
      <c r="C170" s="73" t="s">
        <v>1034</v>
      </c>
      <c r="D170" s="27" t="s">
        <v>27</v>
      </c>
      <c r="E170" s="24" t="s">
        <v>43</v>
      </c>
      <c r="F170" s="24" t="s">
        <v>404</v>
      </c>
      <c r="G170" s="68" t="s">
        <v>212</v>
      </c>
      <c r="P170" s="93" t="s">
        <v>212</v>
      </c>
      <c r="Q170" s="93" t="s">
        <v>212</v>
      </c>
      <c r="R170" s="11">
        <v>4</v>
      </c>
      <c r="S170" s="233">
        <v>1200</v>
      </c>
      <c r="T170" s="242">
        <f t="shared" ref="T170:T184" si="39">R170*S170</f>
        <v>4800</v>
      </c>
      <c r="U170" s="50">
        <f t="shared" ref="U170:U174" si="40">T170/3.29</f>
        <v>1458.966565349544</v>
      </c>
      <c r="V170" s="29"/>
      <c r="W170" s="132"/>
      <c r="X170" s="29"/>
      <c r="Y170" s="132"/>
      <c r="Z170" s="186" t="s">
        <v>212</v>
      </c>
      <c r="AA170" s="40" t="s">
        <v>1186</v>
      </c>
      <c r="AB170" s="40" t="str">
        <f t="shared" ref="AB170:AB174" si="41">IF(T170&gt;=500000,"autorizacao previa"," ")</f>
        <v xml:space="preserve"> </v>
      </c>
      <c r="AD170" s="182"/>
      <c r="AG170" s="10" t="s">
        <v>1250</v>
      </c>
    </row>
    <row r="171" spans="2:33" s="10" customFormat="1" ht="25.5" x14ac:dyDescent="0.2">
      <c r="B171" s="73" t="s">
        <v>337</v>
      </c>
      <c r="C171" s="73" t="s">
        <v>1034</v>
      </c>
      <c r="D171" s="27" t="s">
        <v>27</v>
      </c>
      <c r="E171" s="24" t="s">
        <v>43</v>
      </c>
      <c r="F171" s="24" t="s">
        <v>405</v>
      </c>
      <c r="G171" s="4" t="s">
        <v>1052</v>
      </c>
      <c r="P171" s="73" t="s">
        <v>1025</v>
      </c>
      <c r="Q171" s="73" t="s">
        <v>214</v>
      </c>
      <c r="R171" s="11">
        <v>2</v>
      </c>
      <c r="S171" s="233">
        <v>600</v>
      </c>
      <c r="T171" s="242">
        <f t="shared" si="39"/>
        <v>1200</v>
      </c>
      <c r="U171" s="50">
        <f t="shared" si="40"/>
        <v>364.741641337386</v>
      </c>
      <c r="V171" s="29"/>
      <c r="W171" s="132"/>
      <c r="X171" s="29"/>
      <c r="Y171" s="132"/>
      <c r="Z171" s="4" t="s">
        <v>214</v>
      </c>
      <c r="AA171" s="40" t="s">
        <v>1186</v>
      </c>
      <c r="AB171" s="40" t="str">
        <f t="shared" si="41"/>
        <v xml:space="preserve"> </v>
      </c>
      <c r="AD171" s="182"/>
      <c r="AG171" s="10" t="s">
        <v>1250</v>
      </c>
    </row>
    <row r="172" spans="2:33" s="10" customFormat="1" ht="25.5" x14ac:dyDescent="0.2">
      <c r="B172" s="73" t="s">
        <v>337</v>
      </c>
      <c r="C172" s="73" t="s">
        <v>1034</v>
      </c>
      <c r="D172" s="27" t="s">
        <v>27</v>
      </c>
      <c r="E172" s="24" t="s">
        <v>43</v>
      </c>
      <c r="F172" s="24" t="s">
        <v>406</v>
      </c>
      <c r="G172" s="49" t="s">
        <v>62</v>
      </c>
      <c r="P172" s="73" t="s">
        <v>214</v>
      </c>
      <c r="Q172" s="73" t="s">
        <v>214</v>
      </c>
      <c r="R172" s="11">
        <v>3</v>
      </c>
      <c r="S172" s="233">
        <v>600</v>
      </c>
      <c r="T172" s="242">
        <f t="shared" si="39"/>
        <v>1800</v>
      </c>
      <c r="U172" s="50">
        <f t="shared" si="40"/>
        <v>547.112462006079</v>
      </c>
      <c r="V172" s="29"/>
      <c r="W172" s="132"/>
      <c r="X172" s="29"/>
      <c r="Y172" s="132"/>
      <c r="Z172" s="37" t="s">
        <v>214</v>
      </c>
      <c r="AA172" s="40" t="s">
        <v>1186</v>
      </c>
      <c r="AB172" s="40" t="str">
        <f t="shared" si="41"/>
        <v xml:space="preserve"> </v>
      </c>
      <c r="AD172" s="182"/>
      <c r="AG172" s="10" t="s">
        <v>1250</v>
      </c>
    </row>
    <row r="173" spans="2:33" s="10" customFormat="1" x14ac:dyDescent="0.2">
      <c r="B173" s="73" t="s">
        <v>337</v>
      </c>
      <c r="C173" s="73" t="s">
        <v>1034</v>
      </c>
      <c r="D173" s="27" t="s">
        <v>27</v>
      </c>
      <c r="E173" s="24" t="s">
        <v>43</v>
      </c>
      <c r="F173" s="24" t="s">
        <v>407</v>
      </c>
      <c r="G173" s="7" t="s">
        <v>60</v>
      </c>
      <c r="P173" s="34" t="s">
        <v>60</v>
      </c>
      <c r="Q173" s="34" t="s">
        <v>60</v>
      </c>
      <c r="R173" s="11">
        <f>2*5*3</f>
        <v>30</v>
      </c>
      <c r="S173" s="233">
        <v>177</v>
      </c>
      <c r="T173" s="242">
        <f t="shared" si="39"/>
        <v>5310</v>
      </c>
      <c r="U173" s="50">
        <f t="shared" si="40"/>
        <v>1613.9817629179331</v>
      </c>
      <c r="V173" s="29"/>
      <c r="W173" s="132"/>
      <c r="X173" s="29"/>
      <c r="Y173" s="132"/>
      <c r="Z173" s="98" t="s">
        <v>60</v>
      </c>
      <c r="AA173" s="40" t="s">
        <v>1186</v>
      </c>
      <c r="AB173" s="40" t="str">
        <f t="shared" si="41"/>
        <v xml:space="preserve"> </v>
      </c>
      <c r="AD173" s="182"/>
      <c r="AG173" s="10" t="s">
        <v>1250</v>
      </c>
    </row>
    <row r="174" spans="2:33" s="10" customFormat="1" ht="25.5" x14ac:dyDescent="0.2">
      <c r="B174" s="73" t="s">
        <v>337</v>
      </c>
      <c r="C174" s="73" t="s">
        <v>1034</v>
      </c>
      <c r="D174" s="27" t="s">
        <v>27</v>
      </c>
      <c r="E174" s="24" t="s">
        <v>43</v>
      </c>
      <c r="F174" s="24" t="s">
        <v>408</v>
      </c>
      <c r="G174" s="7" t="s">
        <v>1020</v>
      </c>
      <c r="P174" s="93" t="s">
        <v>214</v>
      </c>
      <c r="Q174" s="93" t="s">
        <v>214</v>
      </c>
      <c r="R174" s="11">
        <v>3</v>
      </c>
      <c r="S174" s="233">
        <v>10000</v>
      </c>
      <c r="T174" s="242">
        <f t="shared" si="39"/>
        <v>30000</v>
      </c>
      <c r="U174" s="50">
        <f t="shared" si="40"/>
        <v>9118.5410334346507</v>
      </c>
      <c r="V174" s="29"/>
      <c r="W174" s="132"/>
      <c r="X174" s="29"/>
      <c r="Y174" s="132"/>
      <c r="Z174" s="37" t="s">
        <v>214</v>
      </c>
      <c r="AA174" s="40" t="s">
        <v>1186</v>
      </c>
      <c r="AB174" s="40" t="str">
        <f t="shared" si="41"/>
        <v xml:space="preserve"> </v>
      </c>
      <c r="AD174" s="182"/>
      <c r="AG174" s="10" t="s">
        <v>1250</v>
      </c>
    </row>
    <row r="175" spans="2:33" s="10" customFormat="1" x14ac:dyDescent="0.2">
      <c r="B175" s="73" t="s">
        <v>337</v>
      </c>
      <c r="C175" s="73" t="s">
        <v>1034</v>
      </c>
      <c r="D175" s="27" t="s">
        <v>27</v>
      </c>
      <c r="E175" s="21" t="s">
        <v>40</v>
      </c>
      <c r="F175" s="21" t="s">
        <v>409</v>
      </c>
      <c r="G175" s="14" t="s">
        <v>410</v>
      </c>
      <c r="H175" s="14"/>
      <c r="I175" s="14"/>
      <c r="J175" s="14"/>
      <c r="K175" s="14"/>
      <c r="L175" s="14"/>
      <c r="M175" s="14"/>
      <c r="N175" s="14"/>
      <c r="O175" s="14"/>
      <c r="P175" s="14"/>
      <c r="Q175" s="14"/>
      <c r="R175" s="14"/>
      <c r="S175" s="14"/>
      <c r="T175" s="22">
        <f>SUM(T176:T180)</f>
        <v>14310</v>
      </c>
      <c r="U175" s="22"/>
      <c r="V175" s="77"/>
      <c r="W175" s="80"/>
      <c r="X175" s="81"/>
      <c r="Y175" s="80"/>
      <c r="Z175" s="14"/>
      <c r="AA175" s="14"/>
      <c r="AB175" s="14"/>
      <c r="AC175" s="14"/>
      <c r="AD175" s="182"/>
      <c r="AG175" s="10" t="s">
        <v>1250</v>
      </c>
    </row>
    <row r="176" spans="2:33" s="10" customFormat="1" ht="25.5" x14ac:dyDescent="0.2">
      <c r="B176" s="73" t="s">
        <v>337</v>
      </c>
      <c r="C176" s="73" t="s">
        <v>1034</v>
      </c>
      <c r="D176" s="27" t="s">
        <v>27</v>
      </c>
      <c r="E176" s="24" t="s">
        <v>43</v>
      </c>
      <c r="F176" s="24" t="s">
        <v>411</v>
      </c>
      <c r="G176" s="7" t="s">
        <v>1070</v>
      </c>
      <c r="P176" s="73" t="s">
        <v>214</v>
      </c>
      <c r="Q176" s="73" t="s">
        <v>214</v>
      </c>
      <c r="R176" s="11">
        <v>3</v>
      </c>
      <c r="S176" s="233">
        <v>400</v>
      </c>
      <c r="T176" s="242">
        <f t="shared" si="39"/>
        <v>1200</v>
      </c>
      <c r="U176" s="50">
        <f t="shared" ref="U176:U180" si="42">T176/3.29</f>
        <v>364.741641337386</v>
      </c>
      <c r="V176" s="29"/>
      <c r="W176" s="132"/>
      <c r="X176" s="29"/>
      <c r="Y176" s="132"/>
      <c r="Z176" s="37"/>
      <c r="AA176" s="40"/>
      <c r="AB176" s="40" t="str">
        <f t="shared" ref="AB176:AB180" si="43">IF(T176&gt;=500000,"autorizacao previa"," ")</f>
        <v xml:space="preserve"> </v>
      </c>
      <c r="AD176" s="182"/>
      <c r="AG176" s="10" t="s">
        <v>1250</v>
      </c>
    </row>
    <row r="177" spans="2:33" s="10" customFormat="1" x14ac:dyDescent="0.2">
      <c r="B177" s="73" t="s">
        <v>337</v>
      </c>
      <c r="C177" s="73" t="s">
        <v>1034</v>
      </c>
      <c r="D177" s="27" t="s">
        <v>27</v>
      </c>
      <c r="E177" s="24" t="s">
        <v>43</v>
      </c>
      <c r="F177" s="24" t="s">
        <v>412</v>
      </c>
      <c r="G177" s="68" t="s">
        <v>212</v>
      </c>
      <c r="P177" s="93" t="s">
        <v>212</v>
      </c>
      <c r="Q177" s="93" t="s">
        <v>212</v>
      </c>
      <c r="R177" s="11">
        <v>4</v>
      </c>
      <c r="S177" s="233">
        <v>1200</v>
      </c>
      <c r="T177" s="242">
        <f t="shared" si="39"/>
        <v>4800</v>
      </c>
      <c r="U177" s="50">
        <f t="shared" si="42"/>
        <v>1458.966565349544</v>
      </c>
      <c r="V177" s="29"/>
      <c r="W177" s="132"/>
      <c r="X177" s="29"/>
      <c r="Y177" s="132"/>
      <c r="Z177" s="186" t="s">
        <v>212</v>
      </c>
      <c r="AA177" s="40" t="s">
        <v>1186</v>
      </c>
      <c r="AB177" s="40" t="str">
        <f t="shared" si="43"/>
        <v xml:space="preserve"> </v>
      </c>
      <c r="AD177" s="182"/>
      <c r="AG177" s="10" t="s">
        <v>1250</v>
      </c>
    </row>
    <row r="178" spans="2:33" s="10" customFormat="1" ht="25.5" x14ac:dyDescent="0.2">
      <c r="B178" s="73" t="s">
        <v>337</v>
      </c>
      <c r="C178" s="73" t="s">
        <v>1034</v>
      </c>
      <c r="D178" s="27" t="s">
        <v>27</v>
      </c>
      <c r="E178" s="24" t="s">
        <v>43</v>
      </c>
      <c r="F178" s="24" t="s">
        <v>413</v>
      </c>
      <c r="G178" s="4" t="s">
        <v>1052</v>
      </c>
      <c r="P178" s="73" t="s">
        <v>1025</v>
      </c>
      <c r="Q178" s="73" t="s">
        <v>214</v>
      </c>
      <c r="R178" s="11">
        <v>2</v>
      </c>
      <c r="S178" s="233">
        <v>600</v>
      </c>
      <c r="T178" s="242">
        <f t="shared" si="39"/>
        <v>1200</v>
      </c>
      <c r="U178" s="50">
        <f t="shared" si="42"/>
        <v>364.741641337386</v>
      </c>
      <c r="V178" s="29"/>
      <c r="W178" s="132"/>
      <c r="X178" s="29"/>
      <c r="Y178" s="132"/>
      <c r="Z178" s="4" t="s">
        <v>214</v>
      </c>
      <c r="AA178" s="40" t="s">
        <v>1186</v>
      </c>
      <c r="AB178" s="40" t="str">
        <f t="shared" si="43"/>
        <v xml:space="preserve"> </v>
      </c>
      <c r="AD178" s="182"/>
      <c r="AG178" s="10" t="s">
        <v>1250</v>
      </c>
    </row>
    <row r="179" spans="2:33" s="10" customFormat="1" ht="25.5" x14ac:dyDescent="0.2">
      <c r="B179" s="73" t="s">
        <v>337</v>
      </c>
      <c r="C179" s="73" t="s">
        <v>1034</v>
      </c>
      <c r="D179" s="27" t="s">
        <v>27</v>
      </c>
      <c r="E179" s="24" t="s">
        <v>43</v>
      </c>
      <c r="F179" s="24" t="s">
        <v>414</v>
      </c>
      <c r="G179" s="49" t="s">
        <v>62</v>
      </c>
      <c r="P179" s="73" t="s">
        <v>214</v>
      </c>
      <c r="Q179" s="73" t="s">
        <v>214</v>
      </c>
      <c r="R179" s="11">
        <v>3</v>
      </c>
      <c r="S179" s="233">
        <v>600</v>
      </c>
      <c r="T179" s="242">
        <f t="shared" si="39"/>
        <v>1800</v>
      </c>
      <c r="U179" s="50">
        <f t="shared" si="42"/>
        <v>547.112462006079</v>
      </c>
      <c r="V179" s="29"/>
      <c r="W179" s="132"/>
      <c r="X179" s="29"/>
      <c r="Y179" s="132"/>
      <c r="Z179" s="37" t="s">
        <v>214</v>
      </c>
      <c r="AA179" s="40" t="s">
        <v>1186</v>
      </c>
      <c r="AB179" s="40" t="str">
        <f t="shared" si="43"/>
        <v xml:space="preserve"> </v>
      </c>
      <c r="AD179" s="182"/>
      <c r="AG179" s="10" t="s">
        <v>1250</v>
      </c>
    </row>
    <row r="180" spans="2:33" s="10" customFormat="1" x14ac:dyDescent="0.2">
      <c r="B180" s="73" t="s">
        <v>337</v>
      </c>
      <c r="C180" s="73" t="s">
        <v>1034</v>
      </c>
      <c r="D180" s="27" t="s">
        <v>27</v>
      </c>
      <c r="E180" s="24" t="s">
        <v>43</v>
      </c>
      <c r="F180" s="24" t="s">
        <v>415</v>
      </c>
      <c r="G180" s="7" t="s">
        <v>60</v>
      </c>
      <c r="P180" s="34" t="s">
        <v>60</v>
      </c>
      <c r="Q180" s="34" t="s">
        <v>60</v>
      </c>
      <c r="R180" s="11">
        <f>2*5*3</f>
        <v>30</v>
      </c>
      <c r="S180" s="233">
        <v>177</v>
      </c>
      <c r="T180" s="242">
        <f t="shared" si="39"/>
        <v>5310</v>
      </c>
      <c r="U180" s="50">
        <f t="shared" si="42"/>
        <v>1613.9817629179331</v>
      </c>
      <c r="V180" s="29"/>
      <c r="W180" s="132"/>
      <c r="X180" s="29"/>
      <c r="Y180" s="132"/>
      <c r="Z180" s="98" t="s">
        <v>60</v>
      </c>
      <c r="AA180" s="40" t="s">
        <v>1186</v>
      </c>
      <c r="AB180" s="40" t="str">
        <f t="shared" si="43"/>
        <v xml:space="preserve"> </v>
      </c>
      <c r="AD180" s="182"/>
      <c r="AG180" s="10" t="s">
        <v>1250</v>
      </c>
    </row>
    <row r="181" spans="2:33" s="10" customFormat="1" x14ac:dyDescent="0.2">
      <c r="B181" s="73" t="s">
        <v>337</v>
      </c>
      <c r="C181" s="73" t="s">
        <v>1034</v>
      </c>
      <c r="D181" s="27" t="s">
        <v>27</v>
      </c>
      <c r="E181" s="21" t="s">
        <v>40</v>
      </c>
      <c r="F181" s="21" t="s">
        <v>416</v>
      </c>
      <c r="G181" s="14" t="s">
        <v>410</v>
      </c>
      <c r="H181" s="14"/>
      <c r="I181" s="14"/>
      <c r="J181" s="14"/>
      <c r="K181" s="14"/>
      <c r="L181" s="14"/>
      <c r="M181" s="14"/>
      <c r="N181" s="14"/>
      <c r="O181" s="14"/>
      <c r="P181" s="14"/>
      <c r="Q181" s="14"/>
      <c r="R181" s="14"/>
      <c r="S181" s="14"/>
      <c r="T181" s="22">
        <f>SUM(T182:T184)</f>
        <v>37000</v>
      </c>
      <c r="U181" s="22"/>
      <c r="V181" s="77"/>
      <c r="W181" s="80"/>
      <c r="X181" s="77"/>
      <c r="Y181" s="80"/>
      <c r="Z181" s="14"/>
      <c r="AA181" s="14"/>
      <c r="AB181" s="14"/>
      <c r="AC181" s="14"/>
      <c r="AD181" s="182"/>
      <c r="AG181" s="10" t="s">
        <v>1250</v>
      </c>
    </row>
    <row r="182" spans="2:33" s="10" customFormat="1" ht="25.5" x14ac:dyDescent="0.2">
      <c r="B182" s="73" t="s">
        <v>337</v>
      </c>
      <c r="C182" s="73" t="s">
        <v>1034</v>
      </c>
      <c r="D182" s="27" t="s">
        <v>27</v>
      </c>
      <c r="E182" s="24" t="s">
        <v>43</v>
      </c>
      <c r="F182" s="24" t="s">
        <v>417</v>
      </c>
      <c r="G182" s="7" t="s">
        <v>1020</v>
      </c>
      <c r="P182" s="93" t="s">
        <v>214</v>
      </c>
      <c r="Q182" s="93" t="s">
        <v>214</v>
      </c>
      <c r="R182" s="11">
        <v>3</v>
      </c>
      <c r="S182" s="233">
        <v>10000</v>
      </c>
      <c r="T182" s="242">
        <f t="shared" ref="T182" si="44">R182*S182</f>
        <v>30000</v>
      </c>
      <c r="U182" s="50">
        <f t="shared" ref="U182:U184" si="45">T182/3.29</f>
        <v>9118.5410334346507</v>
      </c>
      <c r="V182" s="29"/>
      <c r="W182" s="132"/>
      <c r="X182" s="29"/>
      <c r="Y182" s="132"/>
      <c r="Z182" s="37" t="s">
        <v>214</v>
      </c>
      <c r="AA182" s="40" t="s">
        <v>1186</v>
      </c>
      <c r="AB182" s="40" t="str">
        <f t="shared" ref="AB182:AB184" si="46">IF(T182&gt;=500000,"autorizacao previa"," ")</f>
        <v xml:space="preserve"> </v>
      </c>
      <c r="AD182" s="182"/>
      <c r="AG182" s="10" t="s">
        <v>1250</v>
      </c>
    </row>
    <row r="183" spans="2:33" s="10" customFormat="1" x14ac:dyDescent="0.2">
      <c r="B183" s="73" t="s">
        <v>337</v>
      </c>
      <c r="C183" s="73" t="s">
        <v>1034</v>
      </c>
      <c r="D183" s="27" t="s">
        <v>27</v>
      </c>
      <c r="E183" s="24" t="s">
        <v>43</v>
      </c>
      <c r="F183" s="24" t="s">
        <v>418</v>
      </c>
      <c r="G183" s="49" t="s">
        <v>310</v>
      </c>
      <c r="P183" s="34" t="s">
        <v>1023</v>
      </c>
      <c r="Q183" s="34" t="s">
        <v>704</v>
      </c>
      <c r="R183" s="10">
        <v>1</v>
      </c>
      <c r="S183" s="28">
        <v>4500</v>
      </c>
      <c r="T183" s="25">
        <f t="shared" si="39"/>
        <v>4500</v>
      </c>
      <c r="U183" s="50">
        <f t="shared" si="45"/>
        <v>1367.7811550151976</v>
      </c>
      <c r="V183" s="29"/>
      <c r="W183" s="132"/>
      <c r="X183" s="29"/>
      <c r="Y183" s="132"/>
      <c r="Z183" s="151" t="s">
        <v>1189</v>
      </c>
      <c r="AA183" s="40" t="s">
        <v>1038</v>
      </c>
      <c r="AB183" s="40" t="str">
        <f t="shared" si="46"/>
        <v xml:space="preserve"> </v>
      </c>
      <c r="AD183" s="182"/>
      <c r="AG183" s="10" t="s">
        <v>1250</v>
      </c>
    </row>
    <row r="184" spans="2:33" s="10" customFormat="1" x14ac:dyDescent="0.2">
      <c r="B184" s="73" t="s">
        <v>337</v>
      </c>
      <c r="C184" s="73" t="s">
        <v>1034</v>
      </c>
      <c r="D184" s="27" t="s">
        <v>27</v>
      </c>
      <c r="E184" s="24" t="s">
        <v>43</v>
      </c>
      <c r="F184" s="24" t="s">
        <v>419</v>
      </c>
      <c r="G184" s="4" t="s">
        <v>1019</v>
      </c>
      <c r="P184" s="34" t="s">
        <v>1023</v>
      </c>
      <c r="Q184" s="34" t="s">
        <v>704</v>
      </c>
      <c r="R184" s="10">
        <v>1</v>
      </c>
      <c r="S184" s="28">
        <v>2500</v>
      </c>
      <c r="T184" s="25">
        <f t="shared" si="39"/>
        <v>2500</v>
      </c>
      <c r="U184" s="50">
        <f t="shared" si="45"/>
        <v>759.87841945288756</v>
      </c>
      <c r="V184" s="29"/>
      <c r="W184" s="132"/>
      <c r="X184" s="29"/>
      <c r="Y184" s="132"/>
      <c r="Z184" s="151" t="s">
        <v>1189</v>
      </c>
      <c r="AA184" s="40" t="s">
        <v>1038</v>
      </c>
      <c r="AB184" s="40" t="str">
        <f t="shared" si="46"/>
        <v xml:space="preserve"> </v>
      </c>
      <c r="AD184" s="182"/>
      <c r="AG184" s="10" t="s">
        <v>1250</v>
      </c>
    </row>
    <row r="185" spans="2:33" s="10" customFormat="1" x14ac:dyDescent="0.2">
      <c r="B185" s="73" t="s">
        <v>337</v>
      </c>
      <c r="C185" s="73" t="s">
        <v>1034</v>
      </c>
      <c r="D185" s="27" t="s">
        <v>27</v>
      </c>
      <c r="E185" s="21" t="s">
        <v>40</v>
      </c>
      <c r="F185" s="21" t="s">
        <v>420</v>
      </c>
      <c r="G185" s="2" t="s">
        <v>421</v>
      </c>
      <c r="H185" s="14"/>
      <c r="I185" s="14"/>
      <c r="J185" s="14"/>
      <c r="K185" s="14"/>
      <c r="L185" s="14"/>
      <c r="M185" s="14"/>
      <c r="N185" s="14"/>
      <c r="O185" s="14"/>
      <c r="P185" s="14"/>
      <c r="Q185" s="14"/>
      <c r="R185" s="14"/>
      <c r="S185" s="14"/>
      <c r="T185" s="22">
        <f>SUM(T186:T190)</f>
        <v>43110</v>
      </c>
      <c r="U185" s="22"/>
      <c r="V185" s="77"/>
      <c r="W185" s="80"/>
      <c r="X185" s="77"/>
      <c r="Y185" s="80"/>
      <c r="Z185" s="14"/>
      <c r="AA185" s="14"/>
      <c r="AB185" s="14"/>
      <c r="AC185" s="14"/>
      <c r="AD185" s="182"/>
      <c r="AG185" s="10" t="s">
        <v>1250</v>
      </c>
    </row>
    <row r="186" spans="2:33" s="10" customFormat="1" ht="25.5" x14ac:dyDescent="0.2">
      <c r="B186" s="73" t="s">
        <v>337</v>
      </c>
      <c r="C186" s="73" t="s">
        <v>1034</v>
      </c>
      <c r="D186" s="27" t="s">
        <v>27</v>
      </c>
      <c r="E186" s="24" t="s">
        <v>43</v>
      </c>
      <c r="F186" s="24" t="s">
        <v>422</v>
      </c>
      <c r="G186" s="7" t="s">
        <v>1020</v>
      </c>
      <c r="P186" s="93" t="s">
        <v>214</v>
      </c>
      <c r="Q186" s="93" t="s">
        <v>214</v>
      </c>
      <c r="R186" s="11">
        <v>3</v>
      </c>
      <c r="S186" s="233">
        <v>10000</v>
      </c>
      <c r="T186" s="242">
        <f>R186*S186</f>
        <v>30000</v>
      </c>
      <c r="U186" s="50">
        <f t="shared" ref="U186:U190" si="47">T186/3.29</f>
        <v>9118.5410334346507</v>
      </c>
      <c r="V186" s="29"/>
      <c r="W186" s="132"/>
      <c r="X186" s="29"/>
      <c r="Y186" s="132"/>
      <c r="Z186" s="37" t="s">
        <v>214</v>
      </c>
      <c r="AA186" s="40" t="s">
        <v>1186</v>
      </c>
      <c r="AB186" s="40" t="str">
        <f t="shared" ref="AB186:AB190" si="48">IF(T186&gt;=500000,"autorizacao previa"," ")</f>
        <v xml:space="preserve"> </v>
      </c>
      <c r="AD186" s="182"/>
      <c r="AG186" s="10" t="s">
        <v>1250</v>
      </c>
    </row>
    <row r="187" spans="2:33" s="10" customFormat="1" x14ac:dyDescent="0.2">
      <c r="B187" s="73" t="s">
        <v>337</v>
      </c>
      <c r="C187" s="73" t="s">
        <v>1034</v>
      </c>
      <c r="D187" s="27" t="s">
        <v>27</v>
      </c>
      <c r="E187" s="24" t="s">
        <v>43</v>
      </c>
      <c r="F187" s="24" t="s">
        <v>423</v>
      </c>
      <c r="G187" s="68" t="s">
        <v>212</v>
      </c>
      <c r="P187" s="93" t="s">
        <v>212</v>
      </c>
      <c r="Q187" s="93" t="s">
        <v>212</v>
      </c>
      <c r="R187" s="11">
        <v>4</v>
      </c>
      <c r="S187" s="233">
        <v>1200</v>
      </c>
      <c r="T187" s="242">
        <f>R187*S187</f>
        <v>4800</v>
      </c>
      <c r="U187" s="50">
        <f t="shared" si="47"/>
        <v>1458.966565349544</v>
      </c>
      <c r="V187" s="29"/>
      <c r="W187" s="132"/>
      <c r="X187" s="29"/>
      <c r="Y187" s="132"/>
      <c r="Z187" s="186" t="s">
        <v>212</v>
      </c>
      <c r="AA187" s="40" t="s">
        <v>1186</v>
      </c>
      <c r="AB187" s="40" t="str">
        <f t="shared" si="48"/>
        <v xml:space="preserve"> </v>
      </c>
      <c r="AD187" s="182"/>
      <c r="AG187" s="10" t="s">
        <v>1250</v>
      </c>
    </row>
    <row r="188" spans="2:33" s="10" customFormat="1" ht="25.5" x14ac:dyDescent="0.2">
      <c r="B188" s="73" t="s">
        <v>337</v>
      </c>
      <c r="C188" s="73" t="s">
        <v>1034</v>
      </c>
      <c r="D188" s="27" t="s">
        <v>27</v>
      </c>
      <c r="E188" s="24" t="s">
        <v>43</v>
      </c>
      <c r="F188" s="24" t="s">
        <v>424</v>
      </c>
      <c r="G188" s="4" t="s">
        <v>1052</v>
      </c>
      <c r="P188" s="73" t="s">
        <v>1025</v>
      </c>
      <c r="Q188" s="73" t="s">
        <v>214</v>
      </c>
      <c r="R188" s="11">
        <v>2</v>
      </c>
      <c r="S188" s="233">
        <v>600</v>
      </c>
      <c r="T188" s="242">
        <f>R188*S188</f>
        <v>1200</v>
      </c>
      <c r="U188" s="50">
        <f t="shared" si="47"/>
        <v>364.741641337386</v>
      </c>
      <c r="V188" s="29"/>
      <c r="W188" s="132"/>
      <c r="X188" s="29"/>
      <c r="Y188" s="132"/>
      <c r="Z188" s="4" t="s">
        <v>214</v>
      </c>
      <c r="AA188" s="40" t="s">
        <v>1186</v>
      </c>
      <c r="AB188" s="40" t="str">
        <f t="shared" si="48"/>
        <v xml:space="preserve"> </v>
      </c>
      <c r="AD188" s="182"/>
      <c r="AG188" s="10" t="s">
        <v>1250</v>
      </c>
    </row>
    <row r="189" spans="2:33" s="10" customFormat="1" ht="25.5" x14ac:dyDescent="0.2">
      <c r="B189" s="73" t="s">
        <v>337</v>
      </c>
      <c r="C189" s="73" t="s">
        <v>1034</v>
      </c>
      <c r="D189" s="27" t="s">
        <v>27</v>
      </c>
      <c r="E189" s="24" t="s">
        <v>43</v>
      </c>
      <c r="F189" s="24" t="s">
        <v>425</v>
      </c>
      <c r="G189" s="49" t="s">
        <v>62</v>
      </c>
      <c r="P189" s="73" t="s">
        <v>214</v>
      </c>
      <c r="Q189" s="73" t="s">
        <v>214</v>
      </c>
      <c r="R189" s="11">
        <v>3</v>
      </c>
      <c r="S189" s="233">
        <v>600</v>
      </c>
      <c r="T189" s="242">
        <f>R189*S189</f>
        <v>1800</v>
      </c>
      <c r="U189" s="50">
        <f t="shared" si="47"/>
        <v>547.112462006079</v>
      </c>
      <c r="V189" s="29"/>
      <c r="W189" s="132"/>
      <c r="X189" s="29"/>
      <c r="Y189" s="132"/>
      <c r="Z189" s="37" t="s">
        <v>214</v>
      </c>
      <c r="AA189" s="40" t="s">
        <v>1186</v>
      </c>
      <c r="AB189" s="40" t="str">
        <f t="shared" si="48"/>
        <v xml:space="preserve"> </v>
      </c>
      <c r="AD189" s="182"/>
      <c r="AG189" s="10" t="s">
        <v>1250</v>
      </c>
    </row>
    <row r="190" spans="2:33" s="10" customFormat="1" x14ac:dyDescent="0.2">
      <c r="B190" s="73" t="s">
        <v>337</v>
      </c>
      <c r="C190" s="73" t="s">
        <v>1034</v>
      </c>
      <c r="D190" s="27" t="s">
        <v>27</v>
      </c>
      <c r="E190" s="24" t="s">
        <v>43</v>
      </c>
      <c r="F190" s="24" t="s">
        <v>426</v>
      </c>
      <c r="G190" s="7" t="s">
        <v>60</v>
      </c>
      <c r="P190" s="34" t="s">
        <v>60</v>
      </c>
      <c r="Q190" s="34" t="s">
        <v>60</v>
      </c>
      <c r="R190" s="11">
        <f>2*5*3</f>
        <v>30</v>
      </c>
      <c r="S190" s="233">
        <v>177</v>
      </c>
      <c r="T190" s="242">
        <f>R190*S190</f>
        <v>5310</v>
      </c>
      <c r="U190" s="50">
        <f t="shared" si="47"/>
        <v>1613.9817629179331</v>
      </c>
      <c r="V190" s="29"/>
      <c r="W190" s="132"/>
      <c r="X190" s="29"/>
      <c r="Y190" s="132"/>
      <c r="Z190" s="98" t="s">
        <v>60</v>
      </c>
      <c r="AA190" s="40" t="s">
        <v>1186</v>
      </c>
      <c r="AB190" s="40" t="str">
        <f t="shared" si="48"/>
        <v xml:space="preserve"> </v>
      </c>
      <c r="AD190" s="182"/>
      <c r="AG190" s="10" t="s">
        <v>1250</v>
      </c>
    </row>
    <row r="191" spans="2:33" s="10" customFormat="1" x14ac:dyDescent="0.2">
      <c r="B191" s="73" t="s">
        <v>337</v>
      </c>
      <c r="C191" s="73" t="s">
        <v>1034</v>
      </c>
      <c r="D191" s="27" t="s">
        <v>27</v>
      </c>
      <c r="E191" s="17" t="s">
        <v>35</v>
      </c>
      <c r="F191" s="17" t="s">
        <v>427</v>
      </c>
      <c r="G191" s="1" t="s">
        <v>428</v>
      </c>
      <c r="T191" s="18">
        <f>T192</f>
        <v>43110</v>
      </c>
      <c r="U191" s="18"/>
      <c r="V191" s="29"/>
      <c r="W191" s="30"/>
      <c r="X191" s="29"/>
      <c r="Y191" s="30"/>
      <c r="AD191" s="182"/>
      <c r="AG191" s="10" t="s">
        <v>1250</v>
      </c>
    </row>
    <row r="192" spans="2:33" s="10" customFormat="1" x14ac:dyDescent="0.2">
      <c r="B192" s="73" t="s">
        <v>337</v>
      </c>
      <c r="C192" s="73" t="s">
        <v>1034</v>
      </c>
      <c r="D192" s="27" t="s">
        <v>27</v>
      </c>
      <c r="E192" s="21" t="s">
        <v>40</v>
      </c>
      <c r="F192" s="21" t="s">
        <v>429</v>
      </c>
      <c r="G192" s="2" t="s">
        <v>430</v>
      </c>
      <c r="H192" s="14"/>
      <c r="I192" s="14"/>
      <c r="J192" s="14"/>
      <c r="K192" s="14"/>
      <c r="L192" s="14"/>
      <c r="M192" s="14"/>
      <c r="N192" s="14"/>
      <c r="O192" s="14"/>
      <c r="P192" s="14"/>
      <c r="Q192" s="14"/>
      <c r="R192" s="14"/>
      <c r="S192" s="14"/>
      <c r="T192" s="22">
        <f>SUM(T193:T197)</f>
        <v>43110</v>
      </c>
      <c r="U192" s="22"/>
      <c r="V192" s="77"/>
      <c r="W192" s="80"/>
      <c r="X192" s="77"/>
      <c r="Y192" s="80"/>
      <c r="Z192" s="14"/>
      <c r="AA192" s="14"/>
      <c r="AB192" s="14"/>
      <c r="AC192" s="14"/>
      <c r="AD192" s="182"/>
      <c r="AG192" s="10" t="s">
        <v>1250</v>
      </c>
    </row>
    <row r="193" spans="2:33" s="10" customFormat="1" ht="25.5" x14ac:dyDescent="0.2">
      <c r="B193" s="73" t="s">
        <v>337</v>
      </c>
      <c r="C193" s="73" t="s">
        <v>1034</v>
      </c>
      <c r="D193" s="27" t="s">
        <v>27</v>
      </c>
      <c r="E193" s="24" t="s">
        <v>43</v>
      </c>
      <c r="F193" s="24" t="s">
        <v>431</v>
      </c>
      <c r="G193" s="7" t="s">
        <v>1020</v>
      </c>
      <c r="P193" s="93" t="s">
        <v>214</v>
      </c>
      <c r="Q193" s="93" t="s">
        <v>214</v>
      </c>
      <c r="R193" s="11">
        <v>3</v>
      </c>
      <c r="S193" s="233">
        <v>10000</v>
      </c>
      <c r="T193" s="242">
        <f t="shared" ref="T193:T197" si="49">R193*S193</f>
        <v>30000</v>
      </c>
      <c r="U193" s="50">
        <f t="shared" ref="U193:U197" si="50">T193/3.29</f>
        <v>9118.5410334346507</v>
      </c>
      <c r="V193" s="29"/>
      <c r="W193" s="132"/>
      <c r="X193" s="29"/>
      <c r="Y193" s="132"/>
      <c r="Z193" s="37" t="s">
        <v>214</v>
      </c>
      <c r="AA193" s="40" t="s">
        <v>1186</v>
      </c>
      <c r="AB193" s="40" t="str">
        <f t="shared" ref="AB193:AB197" si="51">IF(T193&gt;=500000,"autorizacao previa"," ")</f>
        <v xml:space="preserve"> </v>
      </c>
      <c r="AD193" s="182"/>
      <c r="AG193" s="10" t="s">
        <v>1250</v>
      </c>
    </row>
    <row r="194" spans="2:33" s="10" customFormat="1" x14ac:dyDescent="0.2">
      <c r="B194" s="73" t="s">
        <v>337</v>
      </c>
      <c r="C194" s="73" t="s">
        <v>1034</v>
      </c>
      <c r="D194" s="27" t="s">
        <v>27</v>
      </c>
      <c r="E194" s="24" t="s">
        <v>43</v>
      </c>
      <c r="F194" s="24" t="s">
        <v>432</v>
      </c>
      <c r="G194" s="68" t="s">
        <v>212</v>
      </c>
      <c r="P194" s="93" t="s">
        <v>212</v>
      </c>
      <c r="Q194" s="93" t="s">
        <v>212</v>
      </c>
      <c r="R194" s="11">
        <v>4</v>
      </c>
      <c r="S194" s="233">
        <v>1200</v>
      </c>
      <c r="T194" s="242">
        <f t="shared" si="49"/>
        <v>4800</v>
      </c>
      <c r="U194" s="50">
        <f t="shared" si="50"/>
        <v>1458.966565349544</v>
      </c>
      <c r="V194" s="29"/>
      <c r="W194" s="132"/>
      <c r="X194" s="29"/>
      <c r="Y194" s="132"/>
      <c r="Z194" s="186" t="s">
        <v>212</v>
      </c>
      <c r="AA194" s="40" t="s">
        <v>1186</v>
      </c>
      <c r="AB194" s="40" t="str">
        <f t="shared" si="51"/>
        <v xml:space="preserve"> </v>
      </c>
      <c r="AD194" s="182"/>
      <c r="AG194" s="10" t="s">
        <v>1250</v>
      </c>
    </row>
    <row r="195" spans="2:33" s="10" customFormat="1" ht="25.5" x14ac:dyDescent="0.2">
      <c r="B195" s="73" t="s">
        <v>337</v>
      </c>
      <c r="C195" s="73" t="s">
        <v>1034</v>
      </c>
      <c r="D195" s="27" t="s">
        <v>27</v>
      </c>
      <c r="E195" s="24" t="s">
        <v>43</v>
      </c>
      <c r="F195" s="24" t="s">
        <v>433</v>
      </c>
      <c r="G195" s="4" t="s">
        <v>1052</v>
      </c>
      <c r="P195" s="73" t="s">
        <v>1025</v>
      </c>
      <c r="Q195" s="73" t="s">
        <v>214</v>
      </c>
      <c r="R195" s="11">
        <v>2</v>
      </c>
      <c r="S195" s="233">
        <v>600</v>
      </c>
      <c r="T195" s="242">
        <f t="shared" si="49"/>
        <v>1200</v>
      </c>
      <c r="U195" s="50">
        <f t="shared" si="50"/>
        <v>364.741641337386</v>
      </c>
      <c r="V195" s="29"/>
      <c r="W195" s="132"/>
      <c r="X195" s="29"/>
      <c r="Y195" s="132"/>
      <c r="Z195" s="4" t="s">
        <v>214</v>
      </c>
      <c r="AA195" s="40" t="s">
        <v>1186</v>
      </c>
      <c r="AB195" s="40" t="str">
        <f t="shared" si="51"/>
        <v xml:space="preserve"> </v>
      </c>
      <c r="AD195" s="182"/>
      <c r="AG195" s="10" t="s">
        <v>1250</v>
      </c>
    </row>
    <row r="196" spans="2:33" s="10" customFormat="1" ht="25.5" x14ac:dyDescent="0.2">
      <c r="B196" s="73" t="s">
        <v>337</v>
      </c>
      <c r="C196" s="73" t="s">
        <v>1034</v>
      </c>
      <c r="D196" s="27" t="s">
        <v>27</v>
      </c>
      <c r="E196" s="24" t="s">
        <v>43</v>
      </c>
      <c r="F196" s="24" t="s">
        <v>434</v>
      </c>
      <c r="G196" s="49" t="s">
        <v>62</v>
      </c>
      <c r="P196" s="73" t="s">
        <v>214</v>
      </c>
      <c r="Q196" s="73" t="s">
        <v>214</v>
      </c>
      <c r="R196" s="11">
        <v>3</v>
      </c>
      <c r="S196" s="233">
        <v>600</v>
      </c>
      <c r="T196" s="242">
        <f t="shared" si="49"/>
        <v>1800</v>
      </c>
      <c r="U196" s="50">
        <f t="shared" si="50"/>
        <v>547.112462006079</v>
      </c>
      <c r="V196" s="29"/>
      <c r="W196" s="132"/>
      <c r="X196" s="29"/>
      <c r="Y196" s="132"/>
      <c r="Z196" s="37" t="s">
        <v>214</v>
      </c>
      <c r="AA196" s="40" t="s">
        <v>1186</v>
      </c>
      <c r="AB196" s="40" t="str">
        <f t="shared" si="51"/>
        <v xml:space="preserve"> </v>
      </c>
      <c r="AD196" s="182"/>
      <c r="AG196" s="10" t="s">
        <v>1250</v>
      </c>
    </row>
    <row r="197" spans="2:33" s="10" customFormat="1" x14ac:dyDescent="0.2">
      <c r="B197" s="73" t="s">
        <v>337</v>
      </c>
      <c r="C197" s="73" t="s">
        <v>1034</v>
      </c>
      <c r="D197" s="27" t="s">
        <v>27</v>
      </c>
      <c r="E197" s="24" t="s">
        <v>43</v>
      </c>
      <c r="F197" s="24" t="s">
        <v>435</v>
      </c>
      <c r="G197" s="7" t="s">
        <v>60</v>
      </c>
      <c r="P197" s="34" t="s">
        <v>60</v>
      </c>
      <c r="Q197" s="34" t="s">
        <v>60</v>
      </c>
      <c r="R197" s="11">
        <f>2*5*3</f>
        <v>30</v>
      </c>
      <c r="S197" s="233">
        <v>177</v>
      </c>
      <c r="T197" s="242">
        <f t="shared" si="49"/>
        <v>5310</v>
      </c>
      <c r="U197" s="50">
        <f t="shared" si="50"/>
        <v>1613.9817629179331</v>
      </c>
      <c r="V197" s="29"/>
      <c r="W197" s="132"/>
      <c r="X197" s="29"/>
      <c r="Y197" s="132"/>
      <c r="Z197" s="98" t="s">
        <v>60</v>
      </c>
      <c r="AA197" s="40" t="s">
        <v>1186</v>
      </c>
      <c r="AB197" s="40" t="str">
        <f t="shared" si="51"/>
        <v xml:space="preserve"> </v>
      </c>
      <c r="AD197" s="182"/>
      <c r="AG197" s="10" t="s">
        <v>1250</v>
      </c>
    </row>
    <row r="198" spans="2:33" s="10" customFormat="1" x14ac:dyDescent="0.2">
      <c r="B198" s="73" t="s">
        <v>337</v>
      </c>
      <c r="C198" s="73" t="s">
        <v>1034</v>
      </c>
      <c r="D198" s="27" t="s">
        <v>27</v>
      </c>
      <c r="E198" s="17" t="s">
        <v>35</v>
      </c>
      <c r="F198" s="17" t="s">
        <v>436</v>
      </c>
      <c r="G198" s="1" t="s">
        <v>437</v>
      </c>
      <c r="T198" s="18">
        <f>T199</f>
        <v>10000</v>
      </c>
      <c r="U198" s="18"/>
      <c r="V198" s="29"/>
      <c r="W198" s="30"/>
      <c r="X198" s="29"/>
      <c r="Y198" s="30"/>
      <c r="AD198" s="182"/>
      <c r="AG198" s="10" t="s">
        <v>1250</v>
      </c>
    </row>
    <row r="199" spans="2:33" s="10" customFormat="1" x14ac:dyDescent="0.2">
      <c r="B199" s="73" t="s">
        <v>337</v>
      </c>
      <c r="C199" s="73" t="s">
        <v>1034</v>
      </c>
      <c r="D199" s="27" t="s">
        <v>27</v>
      </c>
      <c r="E199" s="21" t="s">
        <v>40</v>
      </c>
      <c r="F199" s="21" t="s">
        <v>438</v>
      </c>
      <c r="G199" s="2" t="s">
        <v>439</v>
      </c>
      <c r="H199" s="14"/>
      <c r="I199" s="14"/>
      <c r="J199" s="14"/>
      <c r="K199" s="14"/>
      <c r="L199" s="14"/>
      <c r="M199" s="14"/>
      <c r="N199" s="14"/>
      <c r="O199" s="14"/>
      <c r="P199" s="14"/>
      <c r="Q199" s="14"/>
      <c r="R199" s="14"/>
      <c r="S199" s="14"/>
      <c r="T199" s="22">
        <f>T200</f>
        <v>10000</v>
      </c>
      <c r="U199" s="22"/>
      <c r="V199" s="77"/>
      <c r="W199" s="80"/>
      <c r="X199" s="77"/>
      <c r="Y199" s="80"/>
      <c r="Z199" s="14"/>
      <c r="AA199" s="14"/>
      <c r="AB199" s="14"/>
      <c r="AC199" s="14"/>
      <c r="AD199" s="182"/>
      <c r="AG199" s="10" t="s">
        <v>1250</v>
      </c>
    </row>
    <row r="200" spans="2:33" s="10" customFormat="1" ht="25.5" x14ac:dyDescent="0.2">
      <c r="B200" s="73" t="s">
        <v>337</v>
      </c>
      <c r="C200" s="73" t="s">
        <v>1034</v>
      </c>
      <c r="D200" s="27" t="s">
        <v>27</v>
      </c>
      <c r="E200" s="24" t="s">
        <v>43</v>
      </c>
      <c r="F200" s="24" t="s">
        <v>440</v>
      </c>
      <c r="G200" s="4" t="s">
        <v>441</v>
      </c>
      <c r="P200" s="73" t="s">
        <v>231</v>
      </c>
      <c r="Q200" s="73" t="s">
        <v>704</v>
      </c>
      <c r="R200" s="10">
        <v>1</v>
      </c>
      <c r="S200" s="28">
        <v>10000</v>
      </c>
      <c r="T200" s="25">
        <f>R200*S200</f>
        <v>10000</v>
      </c>
      <c r="U200" s="50">
        <f>T200/3.29</f>
        <v>3039.5136778115502</v>
      </c>
      <c r="V200" s="29"/>
      <c r="W200" s="132"/>
      <c r="X200" s="29"/>
      <c r="Y200" s="132"/>
      <c r="Z200" s="187" t="s">
        <v>1185</v>
      </c>
      <c r="AA200" s="10" t="s">
        <v>1038</v>
      </c>
      <c r="AB200" s="40" t="str">
        <f>IF(T200&gt;=500000,"autorizacao previa"," ")</f>
        <v xml:space="preserve"> </v>
      </c>
      <c r="AD200" s="182"/>
      <c r="AG200" s="10" t="s">
        <v>1250</v>
      </c>
    </row>
    <row r="201" spans="2:33" s="10" customFormat="1" ht="25.5" x14ac:dyDescent="0.2">
      <c r="B201" s="73" t="s">
        <v>337</v>
      </c>
      <c r="C201" s="73" t="s">
        <v>1034</v>
      </c>
      <c r="D201" s="27" t="s">
        <v>442</v>
      </c>
      <c r="E201" s="17" t="s">
        <v>28</v>
      </c>
      <c r="F201" s="17">
        <v>8</v>
      </c>
      <c r="G201" s="1" t="s">
        <v>443</v>
      </c>
      <c r="T201" s="18">
        <f>T203+T206+T209</f>
        <v>525000</v>
      </c>
      <c r="U201" s="18"/>
      <c r="V201" s="29"/>
      <c r="W201" s="30"/>
      <c r="X201" s="29"/>
      <c r="Y201" s="30"/>
      <c r="AD201" s="182"/>
    </row>
    <row r="202" spans="2:33" s="10" customFormat="1" ht="25.5" x14ac:dyDescent="0.2">
      <c r="B202" s="73" t="s">
        <v>337</v>
      </c>
      <c r="C202" s="73" t="s">
        <v>1034</v>
      </c>
      <c r="D202" s="27" t="s">
        <v>442</v>
      </c>
      <c r="E202" s="17" t="s">
        <v>30</v>
      </c>
      <c r="F202" s="17" t="s">
        <v>444</v>
      </c>
      <c r="G202" s="1" t="s">
        <v>445</v>
      </c>
      <c r="H202" s="1" t="s">
        <v>446</v>
      </c>
      <c r="I202" s="250">
        <v>120593.97</v>
      </c>
      <c r="J202" s="83" t="s">
        <v>1233</v>
      </c>
      <c r="N202" s="73" t="s">
        <v>535</v>
      </c>
      <c r="T202" s="18">
        <f>T203+T206+T209</f>
        <v>525000</v>
      </c>
      <c r="U202" s="18"/>
      <c r="V202" s="29"/>
      <c r="W202" s="30"/>
      <c r="X202" s="29"/>
      <c r="Y202" s="30"/>
      <c r="AD202" s="182"/>
    </row>
    <row r="203" spans="2:33" s="10" customFormat="1" ht="61.15" customHeight="1" x14ac:dyDescent="0.2">
      <c r="B203" s="73" t="s">
        <v>337</v>
      </c>
      <c r="C203" s="73" t="s">
        <v>1034</v>
      </c>
      <c r="D203" s="27" t="s">
        <v>442</v>
      </c>
      <c r="E203" s="17" t="s">
        <v>35</v>
      </c>
      <c r="F203" s="17" t="s">
        <v>447</v>
      </c>
      <c r="G203" s="1" t="s">
        <v>448</v>
      </c>
      <c r="K203" s="13" t="s">
        <v>449</v>
      </c>
      <c r="L203" s="10">
        <v>1</v>
      </c>
      <c r="M203" s="10" t="s">
        <v>450</v>
      </c>
      <c r="O203" s="10" t="s">
        <v>451</v>
      </c>
      <c r="T203" s="18">
        <f>T204</f>
        <v>350000</v>
      </c>
      <c r="U203" s="18"/>
      <c r="V203" s="29">
        <v>43419</v>
      </c>
      <c r="W203" s="30">
        <v>2018</v>
      </c>
      <c r="X203" s="29">
        <v>43205</v>
      </c>
      <c r="Y203" s="30">
        <v>2019</v>
      </c>
      <c r="AD203" s="182" t="s">
        <v>347</v>
      </c>
      <c r="AG203" s="10" t="s">
        <v>1250</v>
      </c>
    </row>
    <row r="204" spans="2:33" s="10" customFormat="1" ht="94.9" customHeight="1" x14ac:dyDescent="0.2">
      <c r="B204" s="73" t="s">
        <v>337</v>
      </c>
      <c r="C204" s="73" t="s">
        <v>1034</v>
      </c>
      <c r="D204" s="27" t="s">
        <v>442</v>
      </c>
      <c r="E204" s="21" t="s">
        <v>40</v>
      </c>
      <c r="F204" s="21" t="s">
        <v>452</v>
      </c>
      <c r="G204" s="14" t="s">
        <v>453</v>
      </c>
      <c r="H204" s="14"/>
      <c r="I204" s="14"/>
      <c r="J204" s="14"/>
      <c r="K204" s="14"/>
      <c r="L204" s="14"/>
      <c r="M204" s="14"/>
      <c r="N204" s="14"/>
      <c r="O204" s="14"/>
      <c r="P204" s="14"/>
      <c r="Q204" s="14"/>
      <c r="R204" s="14"/>
      <c r="S204" s="14"/>
      <c r="T204" s="22">
        <f>T205</f>
        <v>350000</v>
      </c>
      <c r="U204" s="22"/>
      <c r="V204" s="77"/>
      <c r="W204" s="80"/>
      <c r="X204" s="77"/>
      <c r="Y204" s="80"/>
      <c r="Z204" s="14"/>
      <c r="AA204" s="14"/>
      <c r="AB204" s="14"/>
      <c r="AC204" s="14"/>
      <c r="AD204" s="182"/>
      <c r="AG204" s="10" t="s">
        <v>1250</v>
      </c>
    </row>
    <row r="205" spans="2:33" s="4" customFormat="1" ht="25.5" x14ac:dyDescent="0.2">
      <c r="B205" s="155" t="s">
        <v>337</v>
      </c>
      <c r="C205" s="155" t="s">
        <v>1034</v>
      </c>
      <c r="D205" s="165" t="s">
        <v>442</v>
      </c>
      <c r="E205" s="166" t="s">
        <v>43</v>
      </c>
      <c r="F205" s="166" t="s">
        <v>454</v>
      </c>
      <c r="G205" s="4" t="s">
        <v>1026</v>
      </c>
      <c r="P205" s="73" t="s">
        <v>636</v>
      </c>
      <c r="Q205" s="95" t="s">
        <v>704</v>
      </c>
      <c r="R205" s="4">
        <v>1</v>
      </c>
      <c r="S205" s="167">
        <v>350000</v>
      </c>
      <c r="T205" s="168">
        <f t="shared" ref="T205" si="52">R205*S205</f>
        <v>350000</v>
      </c>
      <c r="U205" s="50">
        <f>T205/3.29</f>
        <v>106382.97872340426</v>
      </c>
      <c r="V205" s="138">
        <v>43444</v>
      </c>
      <c r="W205" s="159" t="s">
        <v>48</v>
      </c>
      <c r="X205" s="138">
        <v>43235</v>
      </c>
      <c r="Y205" s="145">
        <v>2019</v>
      </c>
      <c r="Z205" s="155" t="s">
        <v>1184</v>
      </c>
      <c r="AA205" s="4" t="s">
        <v>1039</v>
      </c>
      <c r="AB205" s="40" t="str">
        <f>IF(T205&gt;=500000,"autorizacao previa"," ")</f>
        <v xml:space="preserve"> </v>
      </c>
      <c r="AD205" s="183"/>
      <c r="AG205" s="10" t="s">
        <v>1250</v>
      </c>
    </row>
    <row r="206" spans="2:33" s="10" customFormat="1" ht="51" x14ac:dyDescent="0.2">
      <c r="B206" s="73" t="s">
        <v>337</v>
      </c>
      <c r="C206" s="73" t="s">
        <v>1034</v>
      </c>
      <c r="D206" s="27" t="s">
        <v>442</v>
      </c>
      <c r="E206" s="17" t="s">
        <v>35</v>
      </c>
      <c r="F206" s="17" t="s">
        <v>455</v>
      </c>
      <c r="G206" s="8" t="s">
        <v>456</v>
      </c>
      <c r="K206" s="10" t="s">
        <v>457</v>
      </c>
      <c r="L206" s="10">
        <v>1</v>
      </c>
      <c r="M206" s="10" t="s">
        <v>549</v>
      </c>
      <c r="O206" s="10" t="s">
        <v>458</v>
      </c>
      <c r="T206" s="18">
        <v>75000</v>
      </c>
      <c r="U206" s="18"/>
      <c r="V206" s="29">
        <v>43435</v>
      </c>
      <c r="W206" s="30">
        <v>2018</v>
      </c>
      <c r="X206" s="29">
        <v>43221</v>
      </c>
      <c r="Y206" s="30">
        <v>2019</v>
      </c>
      <c r="AD206" s="182" t="s">
        <v>347</v>
      </c>
      <c r="AG206" s="10" t="s">
        <v>1250</v>
      </c>
    </row>
    <row r="207" spans="2:33" s="10" customFormat="1" ht="38.25" x14ac:dyDescent="0.2">
      <c r="B207" s="73" t="s">
        <v>337</v>
      </c>
      <c r="C207" s="73" t="s">
        <v>1034</v>
      </c>
      <c r="D207" s="27" t="s">
        <v>442</v>
      </c>
      <c r="E207" s="21" t="s">
        <v>40</v>
      </c>
      <c r="F207" s="21" t="s">
        <v>459</v>
      </c>
      <c r="G207" s="14" t="s">
        <v>460</v>
      </c>
      <c r="H207" s="14"/>
      <c r="I207" s="14"/>
      <c r="J207" s="14"/>
      <c r="K207" s="14"/>
      <c r="L207" s="14"/>
      <c r="M207" s="14"/>
      <c r="N207" s="14"/>
      <c r="O207" s="14"/>
      <c r="P207" s="14"/>
      <c r="Q207" s="14"/>
      <c r="R207" s="14"/>
      <c r="S207" s="14"/>
      <c r="T207" s="22">
        <v>75000</v>
      </c>
      <c r="U207" s="22"/>
      <c r="V207" s="77"/>
      <c r="W207" s="80"/>
      <c r="X207" s="77"/>
      <c r="Y207" s="80"/>
      <c r="Z207" s="14"/>
      <c r="AA207" s="14"/>
      <c r="AB207" s="14"/>
      <c r="AC207" s="14"/>
      <c r="AD207" s="182"/>
      <c r="AG207" s="10" t="s">
        <v>1250</v>
      </c>
    </row>
    <row r="208" spans="2:33" s="4" customFormat="1" ht="25.5" x14ac:dyDescent="0.2">
      <c r="B208" s="155" t="s">
        <v>337</v>
      </c>
      <c r="C208" s="155" t="s">
        <v>1034</v>
      </c>
      <c r="D208" s="165" t="s">
        <v>442</v>
      </c>
      <c r="E208" s="166" t="s">
        <v>43</v>
      </c>
      <c r="F208" s="166" t="s">
        <v>461</v>
      </c>
      <c r="G208" s="4" t="s">
        <v>462</v>
      </c>
      <c r="P208" s="73" t="s">
        <v>636</v>
      </c>
      <c r="Q208" s="95" t="s">
        <v>704</v>
      </c>
      <c r="R208" s="4">
        <v>1</v>
      </c>
      <c r="S208" s="167">
        <v>75000</v>
      </c>
      <c r="T208" s="168">
        <f>S208*R208</f>
        <v>75000</v>
      </c>
      <c r="U208" s="50">
        <f>T208/3.29</f>
        <v>22796.352583586628</v>
      </c>
      <c r="V208" s="138"/>
      <c r="W208" s="145"/>
      <c r="X208" s="138"/>
      <c r="Y208" s="145"/>
      <c r="Z208" s="155" t="s">
        <v>1184</v>
      </c>
      <c r="AA208" s="4" t="s">
        <v>1040</v>
      </c>
      <c r="AB208" s="40" t="str">
        <f>IF(T208&gt;=500000,"autorizacao previa"," ")</f>
        <v xml:space="preserve"> </v>
      </c>
      <c r="AD208" s="183"/>
      <c r="AG208" s="10" t="s">
        <v>1250</v>
      </c>
    </row>
    <row r="209" spans="2:33" s="10" customFormat="1" ht="88.9" customHeight="1" x14ac:dyDescent="0.2">
      <c r="B209" s="73" t="s">
        <v>337</v>
      </c>
      <c r="C209" s="73" t="s">
        <v>1034</v>
      </c>
      <c r="D209" s="27" t="s">
        <v>442</v>
      </c>
      <c r="E209" s="17" t="s">
        <v>35</v>
      </c>
      <c r="F209" s="17" t="s">
        <v>463</v>
      </c>
      <c r="G209" s="8" t="s">
        <v>464</v>
      </c>
      <c r="K209" s="10" t="s">
        <v>465</v>
      </c>
      <c r="L209" s="10">
        <v>1</v>
      </c>
      <c r="M209" s="10" t="s">
        <v>549</v>
      </c>
      <c r="O209" s="10" t="s">
        <v>458</v>
      </c>
      <c r="T209" s="18">
        <f>T210</f>
        <v>100000</v>
      </c>
      <c r="U209" s="18"/>
      <c r="V209" s="29">
        <v>43449</v>
      </c>
      <c r="W209" s="30">
        <v>2018</v>
      </c>
      <c r="X209" s="29">
        <v>43235</v>
      </c>
      <c r="Y209" s="30">
        <v>2019</v>
      </c>
      <c r="AD209" s="182" t="s">
        <v>347</v>
      </c>
      <c r="AG209" s="10" t="s">
        <v>1250</v>
      </c>
    </row>
    <row r="210" spans="2:33" s="10" customFormat="1" ht="51" x14ac:dyDescent="0.2">
      <c r="B210" s="73" t="s">
        <v>337</v>
      </c>
      <c r="C210" s="73" t="s">
        <v>1034</v>
      </c>
      <c r="D210" s="27" t="s">
        <v>442</v>
      </c>
      <c r="E210" s="21" t="s">
        <v>40</v>
      </c>
      <c r="F210" s="21" t="s">
        <v>466</v>
      </c>
      <c r="G210" s="14" t="s">
        <v>467</v>
      </c>
      <c r="H210" s="14"/>
      <c r="I210" s="14"/>
      <c r="J210" s="14"/>
      <c r="K210" s="14"/>
      <c r="L210" s="14"/>
      <c r="M210" s="14"/>
      <c r="N210" s="14"/>
      <c r="O210" s="14"/>
      <c r="P210" s="14"/>
      <c r="Q210" s="14"/>
      <c r="R210" s="14"/>
      <c r="S210" s="14"/>
      <c r="T210" s="22">
        <f>T211</f>
        <v>100000</v>
      </c>
      <c r="U210" s="22"/>
      <c r="V210" s="77"/>
      <c r="W210" s="80"/>
      <c r="X210" s="77"/>
      <c r="Y210" s="80"/>
      <c r="Z210" s="14"/>
      <c r="AA210" s="14"/>
      <c r="AB210" s="14"/>
      <c r="AC210" s="14"/>
      <c r="AD210" s="182"/>
      <c r="AG210" s="10" t="s">
        <v>1250</v>
      </c>
    </row>
    <row r="211" spans="2:33" s="4" customFormat="1" ht="25.5" x14ac:dyDescent="0.2">
      <c r="B211" s="155" t="s">
        <v>337</v>
      </c>
      <c r="C211" s="155" t="s">
        <v>1034</v>
      </c>
      <c r="D211" s="165" t="s">
        <v>442</v>
      </c>
      <c r="E211" s="166" t="s">
        <v>43</v>
      </c>
      <c r="F211" s="166" t="s">
        <v>468</v>
      </c>
      <c r="G211" s="4" t="s">
        <v>469</v>
      </c>
      <c r="P211" s="73" t="s">
        <v>636</v>
      </c>
      <c r="Q211" s="155" t="s">
        <v>704</v>
      </c>
      <c r="R211" s="4">
        <v>1</v>
      </c>
      <c r="S211" s="167">
        <v>100000</v>
      </c>
      <c r="T211" s="168">
        <f>R211*S211</f>
        <v>100000</v>
      </c>
      <c r="U211" s="50">
        <f>T211/3.29</f>
        <v>30395.136778115502</v>
      </c>
      <c r="V211" s="138"/>
      <c r="W211" s="145"/>
      <c r="X211" s="138"/>
      <c r="Y211" s="145"/>
      <c r="Z211" s="155" t="s">
        <v>1184</v>
      </c>
      <c r="AA211" s="4" t="s">
        <v>1039</v>
      </c>
      <c r="AB211" s="40" t="str">
        <f>IF(T211&gt;=500000,"autorizacao previa"," ")</f>
        <v xml:space="preserve"> </v>
      </c>
      <c r="AD211" s="183"/>
      <c r="AG211" s="10" t="s">
        <v>1250</v>
      </c>
    </row>
    <row r="212" spans="2:33" s="10" customFormat="1" ht="25.5" x14ac:dyDescent="0.2">
      <c r="B212" s="73" t="s">
        <v>337</v>
      </c>
      <c r="C212" s="73" t="s">
        <v>1034</v>
      </c>
      <c r="D212" s="27" t="s">
        <v>442</v>
      </c>
      <c r="E212" s="17" t="s">
        <v>28</v>
      </c>
      <c r="F212" s="17">
        <v>9</v>
      </c>
      <c r="G212" s="1" t="s">
        <v>470</v>
      </c>
      <c r="T212" s="18">
        <f>T213</f>
        <v>1400000</v>
      </c>
      <c r="U212" s="18"/>
      <c r="V212" s="29"/>
      <c r="W212" s="30"/>
      <c r="X212" s="29"/>
      <c r="Y212" s="30"/>
      <c r="AD212" s="182"/>
    </row>
    <row r="213" spans="2:33" s="10" customFormat="1" ht="25.5" x14ac:dyDescent="0.2">
      <c r="B213" s="73" t="s">
        <v>337</v>
      </c>
      <c r="C213" s="73" t="s">
        <v>1034</v>
      </c>
      <c r="D213" s="27" t="s">
        <v>442</v>
      </c>
      <c r="E213" s="17" t="s">
        <v>30</v>
      </c>
      <c r="F213" s="17" t="s">
        <v>471</v>
      </c>
      <c r="G213" s="1" t="s">
        <v>472</v>
      </c>
      <c r="H213" s="10" t="s">
        <v>473</v>
      </c>
      <c r="I213" s="249">
        <v>13000</v>
      </c>
      <c r="J213" s="10" t="s">
        <v>1216</v>
      </c>
      <c r="N213" s="73" t="s">
        <v>932</v>
      </c>
      <c r="T213" s="18">
        <f>T214</f>
        <v>1400000</v>
      </c>
      <c r="U213" s="18"/>
      <c r="V213" s="29"/>
      <c r="W213" s="30"/>
      <c r="X213" s="29"/>
      <c r="Y213" s="30"/>
      <c r="AD213" s="182"/>
    </row>
    <row r="214" spans="2:33" s="10" customFormat="1" ht="89.25" x14ac:dyDescent="0.2">
      <c r="B214" s="73" t="s">
        <v>337</v>
      </c>
      <c r="C214" s="73" t="s">
        <v>1034</v>
      </c>
      <c r="D214" s="27" t="s">
        <v>442</v>
      </c>
      <c r="E214" s="17" t="s">
        <v>35</v>
      </c>
      <c r="F214" s="17" t="s">
        <v>474</v>
      </c>
      <c r="G214" s="8" t="s">
        <v>475</v>
      </c>
      <c r="H214" s="10" t="s">
        <v>473</v>
      </c>
      <c r="K214" s="10" t="s">
        <v>476</v>
      </c>
      <c r="L214" s="10">
        <v>13000</v>
      </c>
      <c r="M214" s="10" t="s">
        <v>477</v>
      </c>
      <c r="O214" s="10" t="s">
        <v>478</v>
      </c>
      <c r="T214" s="18">
        <f>T215</f>
        <v>1400000</v>
      </c>
      <c r="U214" s="18"/>
      <c r="V214" s="29">
        <v>43405</v>
      </c>
      <c r="W214" s="30">
        <v>2018</v>
      </c>
      <c r="X214" s="29">
        <v>44136</v>
      </c>
      <c r="Y214" s="30">
        <v>2020</v>
      </c>
      <c r="AC214" s="10" t="s">
        <v>347</v>
      </c>
      <c r="AD214" s="182"/>
      <c r="AG214" s="10" t="s">
        <v>1250</v>
      </c>
    </row>
    <row r="215" spans="2:33" s="10" customFormat="1" ht="27" customHeight="1" x14ac:dyDescent="0.2">
      <c r="B215" s="73" t="s">
        <v>337</v>
      </c>
      <c r="C215" s="73" t="s">
        <v>1034</v>
      </c>
      <c r="D215" s="27" t="s">
        <v>442</v>
      </c>
      <c r="E215" s="21" t="s">
        <v>40</v>
      </c>
      <c r="F215" s="21" t="s">
        <v>479</v>
      </c>
      <c r="G215" s="2" t="s">
        <v>480</v>
      </c>
      <c r="H215" s="14"/>
      <c r="I215" s="14"/>
      <c r="J215" s="14"/>
      <c r="K215" s="14"/>
      <c r="L215" s="14"/>
      <c r="M215" s="14"/>
      <c r="N215" s="14"/>
      <c r="O215" s="14"/>
      <c r="P215" s="14"/>
      <c r="Q215" s="14"/>
      <c r="R215" s="14"/>
      <c r="S215" s="14"/>
      <c r="T215" s="22">
        <f>T216</f>
        <v>1400000</v>
      </c>
      <c r="U215" s="22"/>
      <c r="V215" s="77"/>
      <c r="W215" s="80"/>
      <c r="X215" s="77"/>
      <c r="Y215" s="80"/>
      <c r="Z215" s="14"/>
      <c r="AA215" s="14"/>
      <c r="AB215" s="14"/>
      <c r="AC215" s="14"/>
      <c r="AD215" s="182"/>
      <c r="AG215" s="10" t="s">
        <v>1250</v>
      </c>
    </row>
    <row r="216" spans="2:33" s="10" customFormat="1" ht="25.5" x14ac:dyDescent="0.2">
      <c r="B216" s="73" t="s">
        <v>337</v>
      </c>
      <c r="C216" s="73" t="s">
        <v>1034</v>
      </c>
      <c r="D216" s="27" t="s">
        <v>442</v>
      </c>
      <c r="E216" s="24" t="s">
        <v>43</v>
      </c>
      <c r="F216" s="24" t="s">
        <v>481</v>
      </c>
      <c r="G216" s="4" t="s">
        <v>1199</v>
      </c>
      <c r="P216" s="73" t="s">
        <v>636</v>
      </c>
      <c r="Q216" s="73" t="s">
        <v>704</v>
      </c>
      <c r="R216" s="10">
        <v>1</v>
      </c>
      <c r="S216" s="28">
        <v>1400000</v>
      </c>
      <c r="T216" s="25">
        <f t="shared" ref="T216" si="53">R216*S216</f>
        <v>1400000</v>
      </c>
      <c r="U216" s="50">
        <f>T216/3.29</f>
        <v>425531.91489361704</v>
      </c>
      <c r="V216" s="29"/>
      <c r="W216" s="132"/>
      <c r="X216" s="29"/>
      <c r="Y216" s="132"/>
      <c r="Z216" s="73" t="s">
        <v>1184</v>
      </c>
      <c r="AA216" s="10" t="s">
        <v>1041</v>
      </c>
      <c r="AB216" s="40" t="str">
        <f>IF(T216&gt;=500000,"autorizacao previa"," ")</f>
        <v>autorizacao previa</v>
      </c>
      <c r="AD216" s="182"/>
      <c r="AG216" s="10" t="s">
        <v>1250</v>
      </c>
    </row>
    <row r="217" spans="2:33" s="10" customFormat="1" ht="60.6" customHeight="1" x14ac:dyDescent="0.2">
      <c r="B217" s="73" t="s">
        <v>482</v>
      </c>
      <c r="C217" s="73" t="s">
        <v>483</v>
      </c>
      <c r="D217" s="27" t="s">
        <v>27</v>
      </c>
      <c r="E217" s="17" t="s">
        <v>28</v>
      </c>
      <c r="F217" s="17">
        <v>1</v>
      </c>
      <c r="G217" s="13" t="s">
        <v>338</v>
      </c>
      <c r="S217" s="11"/>
      <c r="T217" s="18">
        <f>T218+T229</f>
        <v>545268</v>
      </c>
      <c r="U217" s="18"/>
      <c r="V217" s="138"/>
      <c r="W217" s="19"/>
      <c r="X217" s="138"/>
      <c r="Y217" s="19"/>
      <c r="AD217" s="182"/>
      <c r="AG217" s="10" t="s">
        <v>1250</v>
      </c>
    </row>
    <row r="218" spans="2:33" s="10" customFormat="1" ht="80.45" customHeight="1" x14ac:dyDescent="0.2">
      <c r="B218" s="73" t="s">
        <v>482</v>
      </c>
      <c r="C218" s="73" t="s">
        <v>483</v>
      </c>
      <c r="D218" s="27" t="s">
        <v>27</v>
      </c>
      <c r="E218" s="17" t="s">
        <v>30</v>
      </c>
      <c r="F218" s="17" t="s">
        <v>141</v>
      </c>
      <c r="G218" s="13" t="s">
        <v>352</v>
      </c>
      <c r="H218" s="10" t="s">
        <v>1213</v>
      </c>
      <c r="I218" s="249">
        <v>100000</v>
      </c>
      <c r="J218" s="10" t="s">
        <v>34</v>
      </c>
      <c r="N218" s="73" t="s">
        <v>544</v>
      </c>
      <c r="S218" s="11"/>
      <c r="T218" s="18">
        <f>T219+T226</f>
        <v>312248</v>
      </c>
      <c r="U218" s="18"/>
      <c r="V218" s="138"/>
      <c r="W218" s="19"/>
      <c r="X218" s="138"/>
      <c r="Y218" s="19"/>
      <c r="AD218" s="182"/>
      <c r="AG218" s="10" t="s">
        <v>1250</v>
      </c>
    </row>
    <row r="219" spans="2:33" s="10" customFormat="1" ht="87.6" customHeight="1" x14ac:dyDescent="0.2">
      <c r="B219" s="73" t="s">
        <v>482</v>
      </c>
      <c r="C219" s="73" t="s">
        <v>483</v>
      </c>
      <c r="D219" s="27" t="s">
        <v>27</v>
      </c>
      <c r="E219" s="17" t="s">
        <v>35</v>
      </c>
      <c r="F219" s="17" t="s">
        <v>144</v>
      </c>
      <c r="G219" s="13" t="s">
        <v>484</v>
      </c>
      <c r="K219" s="10" t="s">
        <v>485</v>
      </c>
      <c r="L219" s="11">
        <v>100000</v>
      </c>
      <c r="M219" s="10" t="s">
        <v>34</v>
      </c>
      <c r="O219" s="10" t="s">
        <v>486</v>
      </c>
      <c r="S219" s="11"/>
      <c r="T219" s="18">
        <f>T220+T223</f>
        <v>212248</v>
      </c>
      <c r="U219" s="18"/>
      <c r="V219" s="138"/>
      <c r="W219" s="19"/>
      <c r="X219" s="138"/>
      <c r="Y219" s="19"/>
      <c r="AD219" s="182"/>
      <c r="AG219" s="10" t="s">
        <v>1250</v>
      </c>
    </row>
    <row r="220" spans="2:33" s="10" customFormat="1" ht="25.5" x14ac:dyDescent="0.2">
      <c r="B220" s="73" t="s">
        <v>482</v>
      </c>
      <c r="C220" s="73" t="s">
        <v>483</v>
      </c>
      <c r="D220" s="27" t="s">
        <v>27</v>
      </c>
      <c r="E220" s="21" t="s">
        <v>40</v>
      </c>
      <c r="F220" s="21" t="s">
        <v>148</v>
      </c>
      <c r="G220" s="14" t="s">
        <v>487</v>
      </c>
      <c r="H220" s="14"/>
      <c r="I220" s="14"/>
      <c r="J220" s="14"/>
      <c r="K220" s="14"/>
      <c r="L220" s="14"/>
      <c r="M220" s="14"/>
      <c r="N220" s="14"/>
      <c r="O220" s="14"/>
      <c r="P220" s="14"/>
      <c r="Q220" s="14"/>
      <c r="R220" s="14"/>
      <c r="S220" s="15"/>
      <c r="T220" s="22">
        <f>T221+T222</f>
        <v>170000</v>
      </c>
      <c r="U220" s="22"/>
      <c r="V220" s="139"/>
      <c r="W220" s="23"/>
      <c r="X220" s="139"/>
      <c r="Y220" s="23"/>
      <c r="Z220" s="14"/>
      <c r="AA220" s="14"/>
      <c r="AB220" s="14"/>
      <c r="AC220" s="14"/>
      <c r="AD220" s="182"/>
      <c r="AG220" s="10" t="s">
        <v>1250</v>
      </c>
    </row>
    <row r="221" spans="2:33" s="10" customFormat="1" ht="25.5" x14ac:dyDescent="0.2">
      <c r="B221" s="73" t="s">
        <v>482</v>
      </c>
      <c r="C221" s="73" t="s">
        <v>483</v>
      </c>
      <c r="D221" s="27" t="s">
        <v>27</v>
      </c>
      <c r="E221" s="24" t="s">
        <v>43</v>
      </c>
      <c r="F221" s="24" t="s">
        <v>153</v>
      </c>
      <c r="G221" s="4" t="s">
        <v>488</v>
      </c>
      <c r="P221" s="73" t="s">
        <v>231</v>
      </c>
      <c r="Q221" s="34" t="s">
        <v>704</v>
      </c>
      <c r="R221" s="10">
        <v>1</v>
      </c>
      <c r="S221" s="28">
        <v>70000</v>
      </c>
      <c r="T221" s="25">
        <f t="shared" ref="T221:T222" si="54">R221*S221</f>
        <v>70000</v>
      </c>
      <c r="U221" s="50">
        <f t="shared" ref="U221:U222" si="55">T221/3.29</f>
        <v>21276.59574468085</v>
      </c>
      <c r="V221" s="134">
        <v>43374</v>
      </c>
      <c r="W221" s="122" t="s">
        <v>48</v>
      </c>
      <c r="X221" s="134">
        <v>43465</v>
      </c>
      <c r="Y221" s="143">
        <v>2018</v>
      </c>
      <c r="Z221" s="151" t="s">
        <v>1190</v>
      </c>
      <c r="AA221" s="10" t="s">
        <v>1037</v>
      </c>
      <c r="AB221" s="40" t="str">
        <f t="shared" ref="AB221:AB222" si="56">IF(T221&gt;=500000,"autorizacao previa"," ")</f>
        <v xml:space="preserve"> </v>
      </c>
      <c r="AC221" s="10" t="s">
        <v>1155</v>
      </c>
      <c r="AD221" s="182"/>
      <c r="AG221" s="10" t="s">
        <v>1250</v>
      </c>
    </row>
    <row r="222" spans="2:33" s="10" customFormat="1" ht="25.5" x14ac:dyDescent="0.2">
      <c r="B222" s="73" t="s">
        <v>482</v>
      </c>
      <c r="C222" s="73" t="s">
        <v>483</v>
      </c>
      <c r="D222" s="27" t="s">
        <v>27</v>
      </c>
      <c r="E222" s="24" t="s">
        <v>43</v>
      </c>
      <c r="F222" s="24" t="s">
        <v>489</v>
      </c>
      <c r="G222" s="4" t="s">
        <v>490</v>
      </c>
      <c r="P222" s="73" t="s">
        <v>636</v>
      </c>
      <c r="Q222" s="34" t="s">
        <v>704</v>
      </c>
      <c r="R222" s="10">
        <v>1</v>
      </c>
      <c r="S222" s="28">
        <v>100000</v>
      </c>
      <c r="T222" s="25">
        <f t="shared" si="54"/>
        <v>100000</v>
      </c>
      <c r="U222" s="50">
        <f t="shared" si="55"/>
        <v>30395.136778115502</v>
      </c>
      <c r="V222" s="134">
        <v>43405</v>
      </c>
      <c r="W222" s="122" t="s">
        <v>48</v>
      </c>
      <c r="X222" s="134">
        <v>43496</v>
      </c>
      <c r="Y222" s="143">
        <v>2019</v>
      </c>
      <c r="Z222" s="187" t="s">
        <v>1185</v>
      </c>
      <c r="AA222" s="10" t="s">
        <v>1037</v>
      </c>
      <c r="AB222" s="40" t="str">
        <f t="shared" si="56"/>
        <v xml:space="preserve"> </v>
      </c>
      <c r="AD222" s="182"/>
      <c r="AG222" s="10" t="s">
        <v>1250</v>
      </c>
    </row>
    <row r="223" spans="2:33" s="10" customFormat="1" ht="25.5" x14ac:dyDescent="0.2">
      <c r="B223" s="73" t="s">
        <v>482</v>
      </c>
      <c r="C223" s="73" t="s">
        <v>483</v>
      </c>
      <c r="D223" s="27" t="s">
        <v>27</v>
      </c>
      <c r="E223" s="21" t="s">
        <v>40</v>
      </c>
      <c r="F223" s="21" t="s">
        <v>491</v>
      </c>
      <c r="G223" s="14" t="s">
        <v>492</v>
      </c>
      <c r="H223" s="14"/>
      <c r="I223" s="14"/>
      <c r="J223" s="14"/>
      <c r="K223" s="14"/>
      <c r="L223" s="14"/>
      <c r="M223" s="14"/>
      <c r="N223" s="14"/>
      <c r="O223" s="14"/>
      <c r="P223" s="14"/>
      <c r="Q223" s="14"/>
      <c r="R223" s="14"/>
      <c r="S223" s="15"/>
      <c r="T223" s="22">
        <f>T224+T225</f>
        <v>42248</v>
      </c>
      <c r="U223" s="22"/>
      <c r="V223" s="139"/>
      <c r="W223" s="23"/>
      <c r="X223" s="139"/>
      <c r="Y223" s="23"/>
      <c r="Z223" s="14"/>
      <c r="AA223" s="14"/>
      <c r="AB223" s="14"/>
      <c r="AC223" s="14"/>
      <c r="AD223" s="182"/>
      <c r="AG223" s="10" t="s">
        <v>1250</v>
      </c>
    </row>
    <row r="224" spans="2:33" s="10" customFormat="1" ht="22.5" x14ac:dyDescent="0.2">
      <c r="B224" s="73" t="s">
        <v>482</v>
      </c>
      <c r="C224" s="73" t="s">
        <v>483</v>
      </c>
      <c r="D224" s="27" t="s">
        <v>27</v>
      </c>
      <c r="E224" s="24" t="s">
        <v>43</v>
      </c>
      <c r="F224" s="24" t="s">
        <v>493</v>
      </c>
      <c r="G224" s="7" t="s">
        <v>60</v>
      </c>
      <c r="P224" s="73" t="s">
        <v>60</v>
      </c>
      <c r="Q224" s="34" t="s">
        <v>60</v>
      </c>
      <c r="R224" s="11">
        <v>224</v>
      </c>
      <c r="S224" s="233">
        <v>177</v>
      </c>
      <c r="T224" s="242">
        <f t="shared" ref="T224:T228" si="57">R224*S224</f>
        <v>39648</v>
      </c>
      <c r="U224" s="50">
        <f t="shared" ref="U224:U225" si="58">T224/3.29</f>
        <v>12051.063829787234</v>
      </c>
      <c r="V224" s="134">
        <v>43374</v>
      </c>
      <c r="W224" s="122" t="s">
        <v>48</v>
      </c>
      <c r="X224" s="134">
        <v>43676</v>
      </c>
      <c r="Y224" s="143">
        <v>2019</v>
      </c>
      <c r="Z224" s="98" t="s">
        <v>60</v>
      </c>
      <c r="AA224" s="40" t="s">
        <v>1186</v>
      </c>
      <c r="AB224" s="40" t="str">
        <f t="shared" ref="AB224:AB225" si="59">IF(T224&gt;=500000,"autorizacao previa"," ")</f>
        <v xml:space="preserve"> </v>
      </c>
      <c r="AD224" s="182" t="s">
        <v>494</v>
      </c>
      <c r="AG224" s="10" t="s">
        <v>1250</v>
      </c>
    </row>
    <row r="225" spans="2:33" s="10" customFormat="1" ht="25.5" x14ac:dyDescent="0.2">
      <c r="B225" s="73" t="s">
        <v>482</v>
      </c>
      <c r="C225" s="73" t="s">
        <v>483</v>
      </c>
      <c r="D225" s="27" t="s">
        <v>27</v>
      </c>
      <c r="E225" s="24" t="s">
        <v>43</v>
      </c>
      <c r="F225" s="24" t="s">
        <v>495</v>
      </c>
      <c r="G225" s="33" t="s">
        <v>1212</v>
      </c>
      <c r="P225" s="34" t="s">
        <v>214</v>
      </c>
      <c r="Q225" s="93" t="s">
        <v>214</v>
      </c>
      <c r="R225" s="11">
        <v>650</v>
      </c>
      <c r="S225" s="233">
        <v>4</v>
      </c>
      <c r="T225" s="242">
        <f t="shared" si="57"/>
        <v>2600</v>
      </c>
      <c r="U225" s="50">
        <f t="shared" si="58"/>
        <v>790.273556231003</v>
      </c>
      <c r="V225" s="134">
        <v>43374</v>
      </c>
      <c r="W225" s="122" t="s">
        <v>48</v>
      </c>
      <c r="X225" s="134">
        <v>43676</v>
      </c>
      <c r="Y225" s="143">
        <v>2019</v>
      </c>
      <c r="Z225" s="37" t="s">
        <v>214</v>
      </c>
      <c r="AA225" s="40" t="s">
        <v>1186</v>
      </c>
      <c r="AB225" s="40" t="str">
        <f t="shared" si="59"/>
        <v xml:space="preserve"> </v>
      </c>
      <c r="AD225" s="182" t="s">
        <v>496</v>
      </c>
      <c r="AG225" s="10" t="s">
        <v>1250</v>
      </c>
    </row>
    <row r="226" spans="2:33" s="10" customFormat="1" ht="25.5" x14ac:dyDescent="0.2">
      <c r="B226" s="73" t="s">
        <v>482</v>
      </c>
      <c r="C226" s="73" t="s">
        <v>483</v>
      </c>
      <c r="D226" s="27" t="s">
        <v>27</v>
      </c>
      <c r="E226" s="17" t="s">
        <v>35</v>
      </c>
      <c r="F226" s="17" t="s">
        <v>497</v>
      </c>
      <c r="G226" s="1" t="s">
        <v>498</v>
      </c>
      <c r="K226" s="10" t="s">
        <v>499</v>
      </c>
      <c r="L226" s="11">
        <v>80</v>
      </c>
      <c r="M226" s="10" t="s">
        <v>500</v>
      </c>
      <c r="O226" s="10" t="s">
        <v>486</v>
      </c>
      <c r="S226" s="11"/>
      <c r="T226" s="18">
        <f>T227</f>
        <v>100000</v>
      </c>
      <c r="U226" s="18"/>
      <c r="V226" s="138"/>
      <c r="W226" s="19"/>
      <c r="X226" s="138"/>
      <c r="Y226" s="19"/>
      <c r="AD226" s="182"/>
      <c r="AG226" s="10" t="s">
        <v>1250</v>
      </c>
    </row>
    <row r="227" spans="2:33" s="10" customFormat="1" x14ac:dyDescent="0.2">
      <c r="B227" s="73" t="s">
        <v>482</v>
      </c>
      <c r="C227" s="73" t="s">
        <v>483</v>
      </c>
      <c r="D227" s="27" t="s">
        <v>27</v>
      </c>
      <c r="E227" s="21" t="s">
        <v>40</v>
      </c>
      <c r="F227" s="21" t="s">
        <v>501</v>
      </c>
      <c r="G227" s="14" t="s">
        <v>502</v>
      </c>
      <c r="H227" s="14"/>
      <c r="I227" s="14"/>
      <c r="J227" s="14"/>
      <c r="K227" s="14"/>
      <c r="L227" s="14"/>
      <c r="M227" s="14"/>
      <c r="N227" s="14"/>
      <c r="O227" s="14"/>
      <c r="P227" s="14"/>
      <c r="Q227" s="14"/>
      <c r="R227" s="14"/>
      <c r="S227" s="15"/>
      <c r="T227" s="22">
        <f>T228</f>
        <v>100000</v>
      </c>
      <c r="U227" s="22"/>
      <c r="V227" s="139"/>
      <c r="W227" s="23"/>
      <c r="X227" s="139"/>
      <c r="Y227" s="23"/>
      <c r="Z227" s="14"/>
      <c r="AA227" s="14"/>
      <c r="AB227" s="14"/>
      <c r="AC227" s="14"/>
      <c r="AD227" s="182"/>
      <c r="AG227" s="10" t="s">
        <v>1250</v>
      </c>
    </row>
    <row r="228" spans="2:33" s="10" customFormat="1" ht="38.25" x14ac:dyDescent="0.2">
      <c r="B228" s="73" t="s">
        <v>482</v>
      </c>
      <c r="C228" s="73" t="s">
        <v>483</v>
      </c>
      <c r="D228" s="27" t="s">
        <v>27</v>
      </c>
      <c r="E228" s="24" t="s">
        <v>43</v>
      </c>
      <c r="F228" s="24" t="s">
        <v>503</v>
      </c>
      <c r="G228" s="4" t="s">
        <v>504</v>
      </c>
      <c r="P228" s="73" t="s">
        <v>636</v>
      </c>
      <c r="Q228" s="34" t="s">
        <v>704</v>
      </c>
      <c r="R228" s="10">
        <v>1</v>
      </c>
      <c r="S228" s="28">
        <v>100000</v>
      </c>
      <c r="T228" s="25">
        <f t="shared" si="57"/>
        <v>100000</v>
      </c>
      <c r="U228" s="50">
        <f>T228/3.29</f>
        <v>30395.136778115502</v>
      </c>
      <c r="V228" s="134">
        <v>43374</v>
      </c>
      <c r="W228" s="122" t="s">
        <v>48</v>
      </c>
      <c r="X228" s="134">
        <v>43403</v>
      </c>
      <c r="Y228" s="143">
        <v>2018</v>
      </c>
      <c r="Z228" s="73" t="s">
        <v>1184</v>
      </c>
      <c r="AA228" s="10" t="s">
        <v>1039</v>
      </c>
      <c r="AB228" s="40" t="str">
        <f>IF(T228&gt;=500000,"autorizacao previa"," ")</f>
        <v xml:space="preserve"> </v>
      </c>
      <c r="AC228" s="10" t="s">
        <v>1154</v>
      </c>
      <c r="AD228" s="182" t="s">
        <v>505</v>
      </c>
      <c r="AG228" s="10" t="s">
        <v>1250</v>
      </c>
    </row>
    <row r="229" spans="2:33" s="10" customFormat="1" ht="38.25" x14ac:dyDescent="0.2">
      <c r="B229" s="73" t="s">
        <v>482</v>
      </c>
      <c r="C229" s="73" t="s">
        <v>483</v>
      </c>
      <c r="D229" s="27" t="s">
        <v>27</v>
      </c>
      <c r="E229" s="17" t="s">
        <v>30</v>
      </c>
      <c r="F229" s="17" t="s">
        <v>506</v>
      </c>
      <c r="G229" s="13" t="s">
        <v>507</v>
      </c>
      <c r="H229" s="10" t="s">
        <v>508</v>
      </c>
      <c r="I229" s="250">
        <v>2800</v>
      </c>
      <c r="J229" s="10" t="s">
        <v>1232</v>
      </c>
      <c r="N229" s="73" t="s">
        <v>544</v>
      </c>
      <c r="S229" s="11"/>
      <c r="T229" s="18">
        <f>T230+T234</f>
        <v>233020</v>
      </c>
      <c r="U229" s="18"/>
      <c r="V229" s="138"/>
      <c r="W229" s="19"/>
      <c r="X229" s="138"/>
      <c r="Y229" s="19"/>
      <c r="AD229" s="182"/>
      <c r="AG229" s="10" t="s">
        <v>1250</v>
      </c>
    </row>
    <row r="230" spans="2:33" s="10" customFormat="1" ht="51" x14ac:dyDescent="0.2">
      <c r="B230" s="73" t="s">
        <v>482</v>
      </c>
      <c r="C230" s="73" t="s">
        <v>483</v>
      </c>
      <c r="D230" s="27" t="s">
        <v>27</v>
      </c>
      <c r="E230" s="17" t="s">
        <v>35</v>
      </c>
      <c r="F230" s="17" t="s">
        <v>509</v>
      </c>
      <c r="G230" s="13" t="s">
        <v>510</v>
      </c>
      <c r="K230" s="10" t="s">
        <v>511</v>
      </c>
      <c r="L230" s="11">
        <v>2100</v>
      </c>
      <c r="M230" s="10" t="s">
        <v>1232</v>
      </c>
      <c r="O230" s="10" t="s">
        <v>512</v>
      </c>
      <c r="S230" s="11"/>
      <c r="T230" s="18">
        <f>T231</f>
        <v>139812</v>
      </c>
      <c r="U230" s="18"/>
      <c r="V230" s="138"/>
      <c r="W230" s="19"/>
      <c r="X230" s="138"/>
      <c r="Y230" s="19"/>
      <c r="AD230" s="182"/>
      <c r="AG230" s="10" t="s">
        <v>1250</v>
      </c>
    </row>
    <row r="231" spans="2:33" s="10" customFormat="1" ht="25.5" x14ac:dyDescent="0.2">
      <c r="B231" s="73" t="s">
        <v>482</v>
      </c>
      <c r="C231" s="73" t="s">
        <v>483</v>
      </c>
      <c r="D231" s="27" t="s">
        <v>27</v>
      </c>
      <c r="E231" s="21" t="s">
        <v>40</v>
      </c>
      <c r="F231" s="21" t="s">
        <v>513</v>
      </c>
      <c r="G231" s="16" t="s">
        <v>514</v>
      </c>
      <c r="H231" s="14"/>
      <c r="I231" s="14"/>
      <c r="J231" s="14"/>
      <c r="K231" s="14"/>
      <c r="L231" s="14"/>
      <c r="M231" s="14"/>
      <c r="N231" s="14"/>
      <c r="O231" s="14"/>
      <c r="P231" s="14"/>
      <c r="Q231" s="14"/>
      <c r="R231" s="14"/>
      <c r="S231" s="15"/>
      <c r="T231" s="22">
        <f>T232+T233</f>
        <v>139812</v>
      </c>
      <c r="U231" s="22"/>
      <c r="V231" s="139"/>
      <c r="W231" s="23"/>
      <c r="X231" s="139"/>
      <c r="Y231" s="23"/>
      <c r="Z231" s="14"/>
      <c r="AA231" s="14"/>
      <c r="AB231" s="14"/>
      <c r="AC231" s="14"/>
      <c r="AD231" s="182"/>
      <c r="AG231" s="10" t="s">
        <v>1250</v>
      </c>
    </row>
    <row r="232" spans="2:33" s="10" customFormat="1" ht="25.5" x14ac:dyDescent="0.2">
      <c r="B232" s="73" t="s">
        <v>482</v>
      </c>
      <c r="C232" s="73" t="s">
        <v>483</v>
      </c>
      <c r="D232" s="27" t="s">
        <v>27</v>
      </c>
      <c r="E232" s="24" t="s">
        <v>43</v>
      </c>
      <c r="F232" s="24" t="s">
        <v>515</v>
      </c>
      <c r="G232" s="33" t="s">
        <v>1212</v>
      </c>
      <c r="P232" s="34" t="s">
        <v>214</v>
      </c>
      <c r="Q232" s="93" t="s">
        <v>214</v>
      </c>
      <c r="R232" s="11">
        <v>1500</v>
      </c>
      <c r="S232" s="233">
        <v>4</v>
      </c>
      <c r="T232" s="242">
        <f t="shared" ref="T232:T233" si="60">R232*S232</f>
        <v>6000</v>
      </c>
      <c r="U232" s="50">
        <f t="shared" ref="U232:U233" si="61">T232/3.29</f>
        <v>1823.70820668693</v>
      </c>
      <c r="V232" s="135">
        <v>43466</v>
      </c>
      <c r="W232" s="122" t="s">
        <v>49</v>
      </c>
      <c r="X232" s="135">
        <v>43830</v>
      </c>
      <c r="Y232" s="143">
        <v>2019</v>
      </c>
      <c r="Z232" s="37" t="s">
        <v>214</v>
      </c>
      <c r="AA232" s="40" t="s">
        <v>1186</v>
      </c>
      <c r="AB232" s="40" t="str">
        <f t="shared" ref="AB232:AB233" si="62">IF(T232&gt;=500000,"autorizacao previa"," ")</f>
        <v xml:space="preserve"> </v>
      </c>
      <c r="AD232" s="182"/>
      <c r="AG232" s="10" t="s">
        <v>1250</v>
      </c>
    </row>
    <row r="233" spans="2:33" s="10" customFormat="1" x14ac:dyDescent="0.2">
      <c r="B233" s="73" t="s">
        <v>482</v>
      </c>
      <c r="C233" s="73" t="s">
        <v>483</v>
      </c>
      <c r="D233" s="27" t="s">
        <v>27</v>
      </c>
      <c r="E233" s="24" t="s">
        <v>43</v>
      </c>
      <c r="F233" s="24" t="s">
        <v>516</v>
      </c>
      <c r="G233" s="7" t="s">
        <v>60</v>
      </c>
      <c r="P233" s="73" t="s">
        <v>60</v>
      </c>
      <c r="Q233" s="34" t="s">
        <v>60</v>
      </c>
      <c r="R233" s="11">
        <v>756</v>
      </c>
      <c r="S233" s="233">
        <v>177</v>
      </c>
      <c r="T233" s="242">
        <f t="shared" si="60"/>
        <v>133812</v>
      </c>
      <c r="U233" s="50">
        <f t="shared" si="61"/>
        <v>40672.340425531911</v>
      </c>
      <c r="V233" s="135">
        <v>43466</v>
      </c>
      <c r="W233" s="122" t="s">
        <v>49</v>
      </c>
      <c r="X233" s="135">
        <v>43830</v>
      </c>
      <c r="Y233" s="143">
        <v>2019</v>
      </c>
      <c r="Z233" s="98" t="s">
        <v>60</v>
      </c>
      <c r="AA233" s="40" t="s">
        <v>1186</v>
      </c>
      <c r="AB233" s="40" t="str">
        <f t="shared" si="62"/>
        <v xml:space="preserve"> </v>
      </c>
      <c r="AD233" s="182"/>
      <c r="AG233" s="10" t="s">
        <v>1250</v>
      </c>
    </row>
    <row r="234" spans="2:33" s="10" customFormat="1" ht="51" x14ac:dyDescent="0.2">
      <c r="B234" s="73" t="s">
        <v>482</v>
      </c>
      <c r="C234" s="73" t="s">
        <v>483</v>
      </c>
      <c r="D234" s="27" t="s">
        <v>27</v>
      </c>
      <c r="E234" s="17" t="s">
        <v>35</v>
      </c>
      <c r="F234" s="17" t="s">
        <v>517</v>
      </c>
      <c r="G234" s="13" t="s">
        <v>518</v>
      </c>
      <c r="K234" s="10" t="s">
        <v>519</v>
      </c>
      <c r="L234" s="11">
        <v>400</v>
      </c>
      <c r="M234" s="10" t="s">
        <v>1232</v>
      </c>
      <c r="O234" s="10" t="s">
        <v>520</v>
      </c>
      <c r="S234" s="11"/>
      <c r="T234" s="18">
        <f>T235</f>
        <v>93208</v>
      </c>
      <c r="U234" s="18"/>
      <c r="V234" s="138"/>
      <c r="W234" s="19"/>
      <c r="X234" s="138"/>
      <c r="Y234" s="19"/>
      <c r="AD234" s="182"/>
      <c r="AG234" s="10" t="s">
        <v>1250</v>
      </c>
    </row>
    <row r="235" spans="2:33" s="10" customFormat="1" ht="25.5" x14ac:dyDescent="0.2">
      <c r="B235" s="73" t="s">
        <v>482</v>
      </c>
      <c r="C235" s="73" t="s">
        <v>483</v>
      </c>
      <c r="D235" s="27" t="s">
        <v>27</v>
      </c>
      <c r="E235" s="21" t="s">
        <v>40</v>
      </c>
      <c r="F235" s="21" t="s">
        <v>521</v>
      </c>
      <c r="G235" s="2" t="s">
        <v>514</v>
      </c>
      <c r="H235" s="14"/>
      <c r="I235" s="14"/>
      <c r="J235" s="14"/>
      <c r="K235" s="14"/>
      <c r="L235" s="14"/>
      <c r="M235" s="14"/>
      <c r="N235" s="14"/>
      <c r="O235" s="14"/>
      <c r="P235" s="14"/>
      <c r="Q235" s="14"/>
      <c r="R235" s="14"/>
      <c r="S235" s="15"/>
      <c r="T235" s="22">
        <f>T236+T237</f>
        <v>93208</v>
      </c>
      <c r="U235" s="22"/>
      <c r="V235" s="139"/>
      <c r="W235" s="23"/>
      <c r="X235" s="139"/>
      <c r="Y235" s="23"/>
      <c r="Z235" s="14"/>
      <c r="AA235" s="14"/>
      <c r="AB235" s="14"/>
      <c r="AC235" s="14"/>
      <c r="AD235" s="182"/>
      <c r="AG235" s="10" t="s">
        <v>1250</v>
      </c>
    </row>
    <row r="236" spans="2:33" s="10" customFormat="1" ht="25.5" x14ac:dyDescent="0.2">
      <c r="B236" s="73" t="s">
        <v>482</v>
      </c>
      <c r="C236" s="73" t="s">
        <v>483</v>
      </c>
      <c r="D236" s="27" t="s">
        <v>27</v>
      </c>
      <c r="E236" s="24" t="s">
        <v>43</v>
      </c>
      <c r="F236" s="24" t="s">
        <v>522</v>
      </c>
      <c r="G236" s="33" t="s">
        <v>1212</v>
      </c>
      <c r="P236" s="34" t="s">
        <v>214</v>
      </c>
      <c r="Q236" s="93" t="s">
        <v>214</v>
      </c>
      <c r="R236" s="11">
        <v>1000</v>
      </c>
      <c r="S236" s="233">
        <v>4</v>
      </c>
      <c r="T236" s="242">
        <f t="shared" ref="T236:T237" si="63">R236*S236</f>
        <v>4000</v>
      </c>
      <c r="U236" s="50">
        <f t="shared" ref="U236:U237" si="64">T236/3.29</f>
        <v>1215.80547112462</v>
      </c>
      <c r="V236" s="134">
        <v>43374</v>
      </c>
      <c r="W236" s="122" t="s">
        <v>48</v>
      </c>
      <c r="X236" s="135">
        <v>43830</v>
      </c>
      <c r="Y236" s="143">
        <v>2019</v>
      </c>
      <c r="Z236" s="37" t="s">
        <v>214</v>
      </c>
      <c r="AA236" s="40" t="s">
        <v>1186</v>
      </c>
      <c r="AB236" s="40" t="str">
        <f t="shared" ref="AB236:AB237" si="65">IF(T236&gt;=500000,"autorizacao previa"," ")</f>
        <v xml:space="preserve"> </v>
      </c>
      <c r="AD236" s="182"/>
      <c r="AG236" s="10" t="s">
        <v>1250</v>
      </c>
    </row>
    <row r="237" spans="2:33" s="10" customFormat="1" x14ac:dyDescent="0.2">
      <c r="B237" s="73" t="s">
        <v>482</v>
      </c>
      <c r="C237" s="73" t="s">
        <v>483</v>
      </c>
      <c r="D237" s="27" t="s">
        <v>27</v>
      </c>
      <c r="E237" s="24" t="s">
        <v>43</v>
      </c>
      <c r="F237" s="24" t="s">
        <v>523</v>
      </c>
      <c r="G237" s="7" t="s">
        <v>60</v>
      </c>
      <c r="P237" s="73" t="s">
        <v>60</v>
      </c>
      <c r="Q237" s="34" t="s">
        <v>60</v>
      </c>
      <c r="R237" s="11">
        <v>504</v>
      </c>
      <c r="S237" s="233">
        <v>177</v>
      </c>
      <c r="T237" s="242">
        <f t="shared" si="63"/>
        <v>89208</v>
      </c>
      <c r="U237" s="50">
        <f t="shared" si="64"/>
        <v>27114.893617021276</v>
      </c>
      <c r="V237" s="134">
        <v>43374</v>
      </c>
      <c r="W237" s="122" t="s">
        <v>48</v>
      </c>
      <c r="X237" s="135">
        <v>43830</v>
      </c>
      <c r="Y237" s="143">
        <v>2019</v>
      </c>
      <c r="Z237" s="98" t="s">
        <v>60</v>
      </c>
      <c r="AA237" s="40" t="s">
        <v>1186</v>
      </c>
      <c r="AB237" s="40" t="str">
        <f t="shared" si="65"/>
        <v xml:space="preserve"> </v>
      </c>
      <c r="AD237" s="182"/>
      <c r="AG237" s="10" t="s">
        <v>1250</v>
      </c>
    </row>
    <row r="238" spans="2:33" s="10" customFormat="1" ht="25.5" x14ac:dyDescent="0.2">
      <c r="B238" s="73" t="s">
        <v>482</v>
      </c>
      <c r="C238" s="73" t="s">
        <v>483</v>
      </c>
      <c r="D238" s="27" t="s">
        <v>442</v>
      </c>
      <c r="E238" s="17" t="s">
        <v>28</v>
      </c>
      <c r="F238" s="17">
        <v>2</v>
      </c>
      <c r="G238" s="9" t="s">
        <v>524</v>
      </c>
      <c r="L238" s="11"/>
      <c r="S238" s="11"/>
      <c r="T238" s="18">
        <f>T239+T243+T247</f>
        <v>774545</v>
      </c>
      <c r="U238" s="18"/>
      <c r="V238" s="138"/>
      <c r="W238" s="19"/>
      <c r="X238" s="138"/>
      <c r="Y238" s="19"/>
      <c r="AD238" s="182"/>
    </row>
    <row r="239" spans="2:33" s="10" customFormat="1" ht="25.5" x14ac:dyDescent="0.2">
      <c r="B239" s="73" t="s">
        <v>482</v>
      </c>
      <c r="C239" s="73" t="s">
        <v>483</v>
      </c>
      <c r="D239" s="27" t="s">
        <v>442</v>
      </c>
      <c r="E239" s="17" t="s">
        <v>30</v>
      </c>
      <c r="F239" s="17" t="s">
        <v>525</v>
      </c>
      <c r="G239" s="12" t="s">
        <v>526</v>
      </c>
      <c r="H239" s="10" t="s">
        <v>527</v>
      </c>
      <c r="I239" s="249">
        <v>80</v>
      </c>
      <c r="J239" s="10" t="s">
        <v>500</v>
      </c>
      <c r="L239" s="11"/>
      <c r="N239" s="73" t="s">
        <v>535</v>
      </c>
      <c r="S239" s="11"/>
      <c r="T239" s="18">
        <f>T240</f>
        <v>100000</v>
      </c>
      <c r="U239" s="18"/>
      <c r="V239" s="134"/>
      <c r="W239" s="82"/>
      <c r="X239" s="135"/>
      <c r="Y239" s="82"/>
      <c r="AD239" s="182"/>
    </row>
    <row r="240" spans="2:33" s="10" customFormat="1" ht="47.45" customHeight="1" x14ac:dyDescent="0.2">
      <c r="B240" s="73" t="s">
        <v>482</v>
      </c>
      <c r="C240" s="73" t="s">
        <v>483</v>
      </c>
      <c r="D240" s="27" t="s">
        <v>442</v>
      </c>
      <c r="E240" s="17" t="s">
        <v>35</v>
      </c>
      <c r="F240" s="17" t="s">
        <v>528</v>
      </c>
      <c r="G240" s="13" t="s">
        <v>529</v>
      </c>
      <c r="K240" s="10" t="s">
        <v>530</v>
      </c>
      <c r="L240" s="11">
        <v>80</v>
      </c>
      <c r="M240" s="10" t="s">
        <v>500</v>
      </c>
      <c r="S240" s="11"/>
      <c r="T240" s="18">
        <f>T241</f>
        <v>100000</v>
      </c>
      <c r="U240" s="18"/>
      <c r="V240" s="138"/>
      <c r="W240" s="19"/>
      <c r="X240" s="138"/>
      <c r="Y240" s="19"/>
      <c r="AD240" s="182"/>
    </row>
    <row r="241" spans="2:30" s="10" customFormat="1" x14ac:dyDescent="0.2">
      <c r="B241" s="73" t="s">
        <v>482</v>
      </c>
      <c r="C241" s="73" t="s">
        <v>483</v>
      </c>
      <c r="D241" s="27" t="s">
        <v>442</v>
      </c>
      <c r="E241" s="21" t="s">
        <v>40</v>
      </c>
      <c r="F241" s="21" t="s">
        <v>531</v>
      </c>
      <c r="G241" s="2" t="s">
        <v>532</v>
      </c>
      <c r="H241" s="14"/>
      <c r="I241" s="14"/>
      <c r="J241" s="14"/>
      <c r="K241" s="14"/>
      <c r="L241" s="15"/>
      <c r="M241" s="14"/>
      <c r="N241" s="14"/>
      <c r="O241" s="14"/>
      <c r="P241" s="14"/>
      <c r="Q241" s="14"/>
      <c r="R241" s="14"/>
      <c r="S241" s="15"/>
      <c r="T241" s="22">
        <f>T242</f>
        <v>100000</v>
      </c>
      <c r="U241" s="22"/>
      <c r="V241" s="139"/>
      <c r="W241" s="23"/>
      <c r="X241" s="139"/>
      <c r="Y241" s="23"/>
      <c r="Z241" s="14"/>
      <c r="AA241" s="14"/>
      <c r="AB241" s="14"/>
      <c r="AC241" s="14"/>
      <c r="AD241" s="182"/>
    </row>
    <row r="242" spans="2:30" s="4" customFormat="1" ht="25.5" x14ac:dyDescent="0.2">
      <c r="B242" s="155" t="s">
        <v>482</v>
      </c>
      <c r="C242" s="155" t="s">
        <v>483</v>
      </c>
      <c r="D242" s="165" t="s">
        <v>442</v>
      </c>
      <c r="E242" s="166" t="s">
        <v>43</v>
      </c>
      <c r="F242" s="166" t="s">
        <v>533</v>
      </c>
      <c r="G242" s="4" t="s">
        <v>534</v>
      </c>
      <c r="L242" s="169"/>
      <c r="O242" s="4" t="s">
        <v>512</v>
      </c>
      <c r="P242" s="73" t="s">
        <v>636</v>
      </c>
      <c r="Q242" s="95" t="s">
        <v>704</v>
      </c>
      <c r="R242" s="4">
        <v>1</v>
      </c>
      <c r="S242" s="167">
        <v>100000</v>
      </c>
      <c r="T242" s="168">
        <v>100000</v>
      </c>
      <c r="U242" s="50">
        <f>T242/3.29</f>
        <v>30395.136778115502</v>
      </c>
      <c r="V242" s="134">
        <v>43374</v>
      </c>
      <c r="W242" s="159" t="s">
        <v>48</v>
      </c>
      <c r="X242" s="134">
        <v>43646</v>
      </c>
      <c r="Y242" s="143">
        <v>2019</v>
      </c>
      <c r="Z242" s="155" t="s">
        <v>1184</v>
      </c>
      <c r="AA242" s="4" t="s">
        <v>1039</v>
      </c>
      <c r="AB242" s="40" t="str">
        <f>IF(T242&gt;=500000,"autorizacao previa"," ")</f>
        <v xml:space="preserve"> </v>
      </c>
      <c r="AC242" s="4" t="s">
        <v>1154</v>
      </c>
      <c r="AD242" s="183"/>
    </row>
    <row r="243" spans="2:30" s="10" customFormat="1" ht="25.5" x14ac:dyDescent="0.2">
      <c r="B243" s="73" t="s">
        <v>482</v>
      </c>
      <c r="C243" s="73" t="s">
        <v>483</v>
      </c>
      <c r="D243" s="27" t="s">
        <v>442</v>
      </c>
      <c r="E243" s="17" t="s">
        <v>30</v>
      </c>
      <c r="F243" s="17" t="s">
        <v>535</v>
      </c>
      <c r="G243" s="13" t="s">
        <v>536</v>
      </c>
      <c r="H243" s="10" t="s">
        <v>537</v>
      </c>
      <c r="I243" s="249">
        <v>5</v>
      </c>
      <c r="J243" s="10" t="s">
        <v>540</v>
      </c>
      <c r="K243" s="13"/>
      <c r="L243" s="11"/>
      <c r="N243" s="73" t="s">
        <v>535</v>
      </c>
      <c r="S243" s="11"/>
      <c r="T243" s="18">
        <f>T244</f>
        <v>200000</v>
      </c>
      <c r="U243" s="18"/>
      <c r="V243" s="135"/>
      <c r="W243" s="82"/>
      <c r="X243" s="135"/>
      <c r="Y243" s="82"/>
      <c r="AD243" s="182"/>
    </row>
    <row r="244" spans="2:30" s="10" customFormat="1" ht="25.5" x14ac:dyDescent="0.2">
      <c r="B244" s="73" t="s">
        <v>482</v>
      </c>
      <c r="C244" s="73" t="s">
        <v>483</v>
      </c>
      <c r="D244" s="27" t="s">
        <v>442</v>
      </c>
      <c r="E244" s="17" t="s">
        <v>35</v>
      </c>
      <c r="F244" s="17" t="s">
        <v>538</v>
      </c>
      <c r="G244" s="13" t="s">
        <v>539</v>
      </c>
      <c r="K244" s="10" t="s">
        <v>537</v>
      </c>
      <c r="L244" s="11">
        <v>5</v>
      </c>
      <c r="M244" s="10" t="s">
        <v>540</v>
      </c>
      <c r="S244" s="11"/>
      <c r="T244" s="18">
        <f>T245</f>
        <v>200000</v>
      </c>
      <c r="U244" s="18"/>
      <c r="V244" s="138"/>
      <c r="W244" s="19"/>
      <c r="X244" s="138"/>
      <c r="Y244" s="19"/>
      <c r="AD244" s="182"/>
    </row>
    <row r="245" spans="2:30" s="10" customFormat="1" ht="25.5" x14ac:dyDescent="0.2">
      <c r="B245" s="73" t="s">
        <v>482</v>
      </c>
      <c r="C245" s="73" t="s">
        <v>483</v>
      </c>
      <c r="D245" s="27" t="s">
        <v>442</v>
      </c>
      <c r="E245" s="21" t="s">
        <v>40</v>
      </c>
      <c r="F245" s="21" t="s">
        <v>541</v>
      </c>
      <c r="G245" s="2" t="s">
        <v>539</v>
      </c>
      <c r="H245" s="14"/>
      <c r="I245" s="14"/>
      <c r="J245" s="14"/>
      <c r="K245" s="14"/>
      <c r="L245" s="15"/>
      <c r="M245" s="14"/>
      <c r="N245" s="14"/>
      <c r="O245" s="14"/>
      <c r="P245" s="14"/>
      <c r="Q245" s="14"/>
      <c r="R245" s="14"/>
      <c r="S245" s="15"/>
      <c r="T245" s="22">
        <f>T246</f>
        <v>200000</v>
      </c>
      <c r="U245" s="22"/>
      <c r="V245" s="139"/>
      <c r="W245" s="23"/>
      <c r="X245" s="139"/>
      <c r="Y245" s="23"/>
      <c r="Z245" s="14"/>
      <c r="AA245" s="14"/>
      <c r="AB245" s="14"/>
      <c r="AC245" s="14"/>
      <c r="AD245" s="182"/>
    </row>
    <row r="246" spans="2:30" s="4" customFormat="1" ht="38.25" x14ac:dyDescent="0.2">
      <c r="B246" s="155" t="s">
        <v>482</v>
      </c>
      <c r="C246" s="155" t="s">
        <v>483</v>
      </c>
      <c r="D246" s="165" t="s">
        <v>442</v>
      </c>
      <c r="E246" s="166" t="s">
        <v>43</v>
      </c>
      <c r="F246" s="166" t="s">
        <v>542</v>
      </c>
      <c r="G246" s="4" t="s">
        <v>543</v>
      </c>
      <c r="L246" s="169"/>
      <c r="P246" s="73" t="s">
        <v>636</v>
      </c>
      <c r="Q246" s="95" t="s">
        <v>704</v>
      </c>
      <c r="R246" s="4">
        <v>1</v>
      </c>
      <c r="S246" s="167">
        <v>200000</v>
      </c>
      <c r="T246" s="168">
        <v>200000</v>
      </c>
      <c r="U246" s="50">
        <f>T246/3.29</f>
        <v>60790.273556231004</v>
      </c>
      <c r="V246" s="134">
        <v>43374</v>
      </c>
      <c r="W246" s="159" t="s">
        <v>48</v>
      </c>
      <c r="X246" s="134">
        <v>43646</v>
      </c>
      <c r="Y246" s="143">
        <v>2019</v>
      </c>
      <c r="Z246" s="155" t="s">
        <v>1184</v>
      </c>
      <c r="AA246" s="4" t="s">
        <v>1039</v>
      </c>
      <c r="AB246" s="40" t="str">
        <f>IF(T246&gt;=500000,"autorizacao previa"," ")</f>
        <v xml:space="preserve"> </v>
      </c>
      <c r="AC246" s="4" t="s">
        <v>1154</v>
      </c>
      <c r="AD246" s="183"/>
    </row>
    <row r="247" spans="2:30" s="10" customFormat="1" ht="25.5" x14ac:dyDescent="0.2">
      <c r="B247" s="73" t="s">
        <v>482</v>
      </c>
      <c r="C247" s="73" t="s">
        <v>483</v>
      </c>
      <c r="D247" s="27" t="s">
        <v>442</v>
      </c>
      <c r="E247" s="17" t="s">
        <v>30</v>
      </c>
      <c r="F247" s="17" t="s">
        <v>544</v>
      </c>
      <c r="G247" s="8" t="s">
        <v>372</v>
      </c>
      <c r="H247" s="10" t="s">
        <v>545</v>
      </c>
      <c r="I247" s="249">
        <v>5</v>
      </c>
      <c r="J247" s="37" t="s">
        <v>1214</v>
      </c>
      <c r="L247" s="11"/>
      <c r="N247" s="73" t="s">
        <v>535</v>
      </c>
      <c r="S247" s="11"/>
      <c r="T247" s="18">
        <f>T248+T251+T254</f>
        <v>474545</v>
      </c>
      <c r="U247" s="18"/>
      <c r="V247" s="29"/>
      <c r="W247" s="30"/>
      <c r="X247" s="29"/>
      <c r="Y247" s="30"/>
      <c r="AD247" s="182"/>
    </row>
    <row r="248" spans="2:30" s="10" customFormat="1" ht="25.5" x14ac:dyDescent="0.2">
      <c r="B248" s="73" t="s">
        <v>482</v>
      </c>
      <c r="C248" s="73" t="s">
        <v>483</v>
      </c>
      <c r="D248" s="27" t="s">
        <v>442</v>
      </c>
      <c r="E248" s="17" t="s">
        <v>35</v>
      </c>
      <c r="F248" s="17" t="s">
        <v>546</v>
      </c>
      <c r="G248" s="13" t="s">
        <v>547</v>
      </c>
      <c r="K248" s="10" t="s">
        <v>548</v>
      </c>
      <c r="L248" s="11">
        <v>1</v>
      </c>
      <c r="M248" s="10" t="s">
        <v>549</v>
      </c>
      <c r="S248" s="11"/>
      <c r="T248" s="18">
        <f>T249</f>
        <v>150000</v>
      </c>
      <c r="U248" s="18"/>
      <c r="V248" s="138"/>
      <c r="W248" s="19"/>
      <c r="X248" s="138"/>
      <c r="Y248" s="19"/>
      <c r="AD248" s="182"/>
    </row>
    <row r="249" spans="2:30" s="10" customFormat="1" ht="25.5" x14ac:dyDescent="0.2">
      <c r="B249" s="73" t="s">
        <v>482</v>
      </c>
      <c r="C249" s="73" t="s">
        <v>483</v>
      </c>
      <c r="D249" s="27" t="s">
        <v>442</v>
      </c>
      <c r="E249" s="21" t="s">
        <v>40</v>
      </c>
      <c r="F249" s="21" t="s">
        <v>550</v>
      </c>
      <c r="G249" s="14" t="s">
        <v>551</v>
      </c>
      <c r="H249" s="14"/>
      <c r="I249" s="14"/>
      <c r="J249" s="14"/>
      <c r="K249" s="14"/>
      <c r="L249" s="15"/>
      <c r="M249" s="14"/>
      <c r="N249" s="14"/>
      <c r="O249" s="14"/>
      <c r="P249" s="14"/>
      <c r="Q249" s="14"/>
      <c r="R249" s="14"/>
      <c r="S249" s="15"/>
      <c r="T249" s="22">
        <f>T250</f>
        <v>150000</v>
      </c>
      <c r="U249" s="22"/>
      <c r="V249" s="135"/>
      <c r="W249" s="82"/>
      <c r="X249" s="29"/>
      <c r="Y249" s="82"/>
      <c r="Z249" s="14"/>
      <c r="AA249" s="14"/>
      <c r="AB249" s="14"/>
      <c r="AC249" s="14"/>
      <c r="AD249" s="182"/>
    </row>
    <row r="250" spans="2:30" s="4" customFormat="1" ht="25.5" x14ac:dyDescent="0.2">
      <c r="B250" s="155" t="s">
        <v>482</v>
      </c>
      <c r="C250" s="155" t="s">
        <v>483</v>
      </c>
      <c r="D250" s="165" t="s">
        <v>442</v>
      </c>
      <c r="E250" s="166" t="s">
        <v>43</v>
      </c>
      <c r="F250" s="166" t="s">
        <v>552</v>
      </c>
      <c r="G250" s="4" t="s">
        <v>553</v>
      </c>
      <c r="L250" s="169"/>
      <c r="P250" s="73" t="s">
        <v>636</v>
      </c>
      <c r="Q250" s="95" t="s">
        <v>704</v>
      </c>
      <c r="R250" s="4">
        <v>1</v>
      </c>
      <c r="S250" s="167">
        <v>150000</v>
      </c>
      <c r="T250" s="168">
        <v>150000</v>
      </c>
      <c r="U250" s="50">
        <f>T250/3.29</f>
        <v>45592.705167173255</v>
      </c>
      <c r="V250" s="134">
        <v>43374</v>
      </c>
      <c r="W250" s="159" t="s">
        <v>48</v>
      </c>
      <c r="X250" s="135">
        <v>43830</v>
      </c>
      <c r="Y250" s="143">
        <v>2019</v>
      </c>
      <c r="Z250" s="155" t="s">
        <v>1184</v>
      </c>
      <c r="AA250" s="4" t="s">
        <v>1039</v>
      </c>
      <c r="AB250" s="40" t="str">
        <f>IF(T250&gt;=500000,"autorizacao previa"," ")</f>
        <v xml:space="preserve"> </v>
      </c>
      <c r="AC250" s="4" t="s">
        <v>1154</v>
      </c>
      <c r="AD250" s="183"/>
    </row>
    <row r="251" spans="2:30" s="10" customFormat="1" ht="25.5" x14ac:dyDescent="0.2">
      <c r="B251" s="73" t="s">
        <v>482</v>
      </c>
      <c r="C251" s="73" t="s">
        <v>483</v>
      </c>
      <c r="D251" s="27" t="s">
        <v>442</v>
      </c>
      <c r="E251" s="17" t="s">
        <v>35</v>
      </c>
      <c r="F251" s="17" t="s">
        <v>554</v>
      </c>
      <c r="G251" s="13" t="s">
        <v>555</v>
      </c>
      <c r="K251" s="10" t="s">
        <v>556</v>
      </c>
      <c r="L251" s="11">
        <v>1</v>
      </c>
      <c r="M251" s="10" t="s">
        <v>557</v>
      </c>
      <c r="S251" s="11"/>
      <c r="T251" s="18">
        <f>T252</f>
        <v>150000</v>
      </c>
      <c r="U251" s="18"/>
      <c r="V251" s="138"/>
      <c r="W251" s="19"/>
      <c r="X251" s="138"/>
      <c r="Y251" s="19"/>
      <c r="AD251" s="182"/>
    </row>
    <row r="252" spans="2:30" s="10" customFormat="1" ht="25.5" x14ac:dyDescent="0.2">
      <c r="B252" s="73" t="s">
        <v>482</v>
      </c>
      <c r="C252" s="73" t="s">
        <v>483</v>
      </c>
      <c r="D252" s="27" t="s">
        <v>442</v>
      </c>
      <c r="E252" s="21" t="s">
        <v>40</v>
      </c>
      <c r="F252" s="21" t="s">
        <v>558</v>
      </c>
      <c r="G252" s="14" t="s">
        <v>559</v>
      </c>
      <c r="H252" s="14"/>
      <c r="I252" s="14"/>
      <c r="J252" s="14"/>
      <c r="K252" s="14"/>
      <c r="L252" s="15"/>
      <c r="M252" s="14"/>
      <c r="N252" s="14"/>
      <c r="O252" s="14"/>
      <c r="P252" s="14"/>
      <c r="Q252" s="14"/>
      <c r="R252" s="14"/>
      <c r="S252" s="15"/>
      <c r="T252" s="22">
        <f>T253</f>
        <v>150000</v>
      </c>
      <c r="U252" s="22"/>
      <c r="V252" s="139"/>
      <c r="W252" s="23"/>
      <c r="X252" s="139"/>
      <c r="Y252" s="23"/>
      <c r="Z252" s="14"/>
      <c r="AA252" s="14"/>
      <c r="AB252" s="14"/>
      <c r="AC252" s="14"/>
      <c r="AD252" s="182"/>
    </row>
    <row r="253" spans="2:30" s="4" customFormat="1" ht="25.5" x14ac:dyDescent="0.2">
      <c r="B253" s="155" t="s">
        <v>482</v>
      </c>
      <c r="C253" s="155" t="s">
        <v>483</v>
      </c>
      <c r="D253" s="165" t="s">
        <v>442</v>
      </c>
      <c r="E253" s="166" t="s">
        <v>43</v>
      </c>
      <c r="F253" s="166" t="s">
        <v>560</v>
      </c>
      <c r="G253" s="4" t="s">
        <v>561</v>
      </c>
      <c r="L253" s="169"/>
      <c r="P253" s="73" t="s">
        <v>636</v>
      </c>
      <c r="Q253" s="95" t="s">
        <v>704</v>
      </c>
      <c r="R253" s="4">
        <v>1</v>
      </c>
      <c r="S253" s="167">
        <v>150000</v>
      </c>
      <c r="T253" s="168">
        <v>150000</v>
      </c>
      <c r="U253" s="50">
        <f>T253/3.29</f>
        <v>45592.705167173255</v>
      </c>
      <c r="V253" s="134">
        <v>43374</v>
      </c>
      <c r="W253" s="159" t="s">
        <v>48</v>
      </c>
      <c r="X253" s="134">
        <v>43646</v>
      </c>
      <c r="Y253" s="143">
        <v>2019</v>
      </c>
      <c r="Z253" s="155" t="s">
        <v>1184</v>
      </c>
      <c r="AA253" s="4" t="s">
        <v>1039</v>
      </c>
      <c r="AB253" s="40" t="str">
        <f>IF(T253&gt;=500000,"autorizacao previa"," ")</f>
        <v xml:space="preserve"> </v>
      </c>
      <c r="AC253" s="4" t="s">
        <v>1154</v>
      </c>
      <c r="AD253" s="183"/>
    </row>
    <row r="254" spans="2:30" s="10" customFormat="1" ht="25.5" x14ac:dyDescent="0.2">
      <c r="B254" s="73" t="s">
        <v>482</v>
      </c>
      <c r="C254" s="73" t="s">
        <v>483</v>
      </c>
      <c r="D254" s="27" t="s">
        <v>442</v>
      </c>
      <c r="E254" s="17" t="s">
        <v>35</v>
      </c>
      <c r="F254" s="17" t="s">
        <v>562</v>
      </c>
      <c r="G254" s="13" t="s">
        <v>563</v>
      </c>
      <c r="K254" s="10" t="s">
        <v>564</v>
      </c>
      <c r="L254" s="10">
        <v>100</v>
      </c>
      <c r="M254" s="10" t="s">
        <v>565</v>
      </c>
      <c r="P254" s="11"/>
      <c r="S254" s="11"/>
      <c r="T254" s="18">
        <f>T255+T258+T261+T263</f>
        <v>174545</v>
      </c>
      <c r="U254" s="18"/>
      <c r="V254" s="138"/>
      <c r="W254" s="19"/>
      <c r="X254" s="138"/>
      <c r="Y254" s="19"/>
      <c r="AD254" s="182"/>
    </row>
    <row r="255" spans="2:30" s="10" customFormat="1" x14ac:dyDescent="0.2">
      <c r="B255" s="73" t="s">
        <v>482</v>
      </c>
      <c r="C255" s="73" t="s">
        <v>483</v>
      </c>
      <c r="D255" s="27" t="s">
        <v>442</v>
      </c>
      <c r="E255" s="21" t="s">
        <v>40</v>
      </c>
      <c r="F255" s="21" t="s">
        <v>566</v>
      </c>
      <c r="G255" s="16" t="s">
        <v>567</v>
      </c>
      <c r="K255" s="16"/>
      <c r="P255" s="11"/>
      <c r="S255" s="11"/>
      <c r="T255" s="22">
        <f>T256+T257</f>
        <v>67320</v>
      </c>
      <c r="U255" s="22"/>
      <c r="V255" s="138"/>
      <c r="W255" s="19"/>
      <c r="X255" s="138"/>
      <c r="Y255" s="19"/>
      <c r="AD255" s="182"/>
    </row>
    <row r="256" spans="2:30" s="10" customFormat="1" x14ac:dyDescent="0.2">
      <c r="B256" s="73" t="s">
        <v>482</v>
      </c>
      <c r="C256" s="73" t="s">
        <v>483</v>
      </c>
      <c r="D256" s="27" t="s">
        <v>442</v>
      </c>
      <c r="E256" s="24" t="s">
        <v>43</v>
      </c>
      <c r="F256" s="24" t="s">
        <v>568</v>
      </c>
      <c r="G256" s="7" t="s">
        <v>60</v>
      </c>
      <c r="K256" s="4"/>
      <c r="P256" s="96" t="s">
        <v>60</v>
      </c>
      <c r="Q256" s="34" t="s">
        <v>60</v>
      </c>
      <c r="R256" s="11">
        <v>360</v>
      </c>
      <c r="S256" s="233">
        <v>177</v>
      </c>
      <c r="T256" s="242">
        <v>63720</v>
      </c>
      <c r="U256" s="50">
        <f t="shared" ref="U256:U257" si="66">T256/3.29</f>
        <v>19367.781155015196</v>
      </c>
      <c r="V256" s="134">
        <v>43374</v>
      </c>
      <c r="W256" s="122" t="s">
        <v>48</v>
      </c>
      <c r="X256" s="135">
        <v>43646</v>
      </c>
      <c r="Y256" s="143">
        <v>2019</v>
      </c>
      <c r="Z256" s="174" t="s">
        <v>60</v>
      </c>
      <c r="AA256" s="174" t="s">
        <v>1186</v>
      </c>
      <c r="AB256" s="40" t="str">
        <f t="shared" ref="AB256:AB257" si="67">IF(T256&gt;=500000,"autorizacao previa"," ")</f>
        <v xml:space="preserve"> </v>
      </c>
      <c r="AD256" s="182"/>
    </row>
    <row r="257" spans="2:33" s="10" customFormat="1" ht="25.5" x14ac:dyDescent="0.2">
      <c r="B257" s="73" t="s">
        <v>482</v>
      </c>
      <c r="C257" s="73" t="s">
        <v>483</v>
      </c>
      <c r="D257" s="27" t="s">
        <v>442</v>
      </c>
      <c r="E257" s="24" t="s">
        <v>43</v>
      </c>
      <c r="F257" s="24" t="s">
        <v>569</v>
      </c>
      <c r="G257" s="33" t="s">
        <v>1212</v>
      </c>
      <c r="K257" s="4"/>
      <c r="P257" s="34" t="s">
        <v>214</v>
      </c>
      <c r="Q257" s="93" t="s">
        <v>214</v>
      </c>
      <c r="R257" s="11">
        <v>900</v>
      </c>
      <c r="S257" s="233">
        <v>4</v>
      </c>
      <c r="T257" s="242">
        <v>3600</v>
      </c>
      <c r="U257" s="50">
        <f t="shared" si="66"/>
        <v>1094.224924012158</v>
      </c>
      <c r="V257" s="134">
        <v>43374</v>
      </c>
      <c r="W257" s="122" t="s">
        <v>48</v>
      </c>
      <c r="X257" s="135">
        <v>43646</v>
      </c>
      <c r="Y257" s="143">
        <v>2019</v>
      </c>
      <c r="Z257" s="37" t="s">
        <v>214</v>
      </c>
      <c r="AA257" s="174" t="s">
        <v>1186</v>
      </c>
      <c r="AB257" s="40" t="str">
        <f t="shared" si="67"/>
        <v xml:space="preserve"> </v>
      </c>
      <c r="AD257" s="182"/>
    </row>
    <row r="258" spans="2:33" s="10" customFormat="1" x14ac:dyDescent="0.2">
      <c r="B258" s="73" t="s">
        <v>482</v>
      </c>
      <c r="C258" s="73" t="s">
        <v>483</v>
      </c>
      <c r="D258" s="27" t="s">
        <v>442</v>
      </c>
      <c r="E258" s="21" t="s">
        <v>40</v>
      </c>
      <c r="F258" s="21" t="s">
        <v>570</v>
      </c>
      <c r="G258" s="16" t="s">
        <v>571</v>
      </c>
      <c r="K258" s="16"/>
      <c r="P258" s="11"/>
      <c r="S258" s="11"/>
      <c r="T258" s="22">
        <f>+T259+T260</f>
        <v>67320</v>
      </c>
      <c r="U258" s="22"/>
      <c r="V258" s="138"/>
      <c r="W258" s="19"/>
      <c r="X258" s="138"/>
      <c r="Y258" s="19"/>
      <c r="AD258" s="182"/>
    </row>
    <row r="259" spans="2:33" s="10" customFormat="1" x14ac:dyDescent="0.2">
      <c r="B259" s="73" t="s">
        <v>482</v>
      </c>
      <c r="C259" s="73" t="s">
        <v>483</v>
      </c>
      <c r="D259" s="27" t="s">
        <v>442</v>
      </c>
      <c r="E259" s="24" t="s">
        <v>43</v>
      </c>
      <c r="F259" s="24" t="s">
        <v>572</v>
      </c>
      <c r="G259" s="7" t="s">
        <v>60</v>
      </c>
      <c r="K259" s="4"/>
      <c r="P259" s="96" t="s">
        <v>60</v>
      </c>
      <c r="Q259" s="34" t="s">
        <v>60</v>
      </c>
      <c r="R259" s="11">
        <v>360</v>
      </c>
      <c r="S259" s="233">
        <v>177</v>
      </c>
      <c r="T259" s="242">
        <v>63720</v>
      </c>
      <c r="U259" s="50">
        <f t="shared" ref="U259:U260" si="68">T259/3.29</f>
        <v>19367.781155015196</v>
      </c>
      <c r="V259" s="134">
        <v>43374</v>
      </c>
      <c r="W259" s="122" t="s">
        <v>48</v>
      </c>
      <c r="X259" s="135">
        <v>43646</v>
      </c>
      <c r="Y259" s="143">
        <v>2019</v>
      </c>
      <c r="Z259" s="174" t="s">
        <v>60</v>
      </c>
      <c r="AA259" s="174" t="s">
        <v>1186</v>
      </c>
      <c r="AB259" s="40" t="str">
        <f t="shared" ref="AB259:AB260" si="69">IF(T259&gt;=500000,"autorizacao previa"," ")</f>
        <v xml:space="preserve"> </v>
      </c>
      <c r="AD259" s="182"/>
    </row>
    <row r="260" spans="2:33" s="10" customFormat="1" ht="25.5" x14ac:dyDescent="0.2">
      <c r="B260" s="73" t="s">
        <v>482</v>
      </c>
      <c r="C260" s="73" t="s">
        <v>483</v>
      </c>
      <c r="D260" s="27" t="s">
        <v>442</v>
      </c>
      <c r="E260" s="24" t="s">
        <v>43</v>
      </c>
      <c r="F260" s="24" t="s">
        <v>573</v>
      </c>
      <c r="G260" s="33" t="s">
        <v>1212</v>
      </c>
      <c r="K260" s="4"/>
      <c r="P260" s="34" t="s">
        <v>214</v>
      </c>
      <c r="Q260" s="93" t="s">
        <v>214</v>
      </c>
      <c r="R260" s="11">
        <v>900</v>
      </c>
      <c r="S260" s="233">
        <v>4</v>
      </c>
      <c r="T260" s="242">
        <v>3600</v>
      </c>
      <c r="U260" s="50">
        <f t="shared" si="68"/>
        <v>1094.224924012158</v>
      </c>
      <c r="V260" s="134">
        <v>43374</v>
      </c>
      <c r="W260" s="122" t="s">
        <v>48</v>
      </c>
      <c r="X260" s="135">
        <v>43646</v>
      </c>
      <c r="Y260" s="143">
        <v>2019</v>
      </c>
      <c r="Z260" s="37" t="s">
        <v>214</v>
      </c>
      <c r="AA260" s="174" t="s">
        <v>1186</v>
      </c>
      <c r="AB260" s="40" t="str">
        <f t="shared" si="69"/>
        <v xml:space="preserve"> </v>
      </c>
      <c r="AD260" s="182"/>
    </row>
    <row r="261" spans="2:33" s="10" customFormat="1" x14ac:dyDescent="0.2">
      <c r="B261" s="73" t="s">
        <v>482</v>
      </c>
      <c r="C261" s="73" t="s">
        <v>483</v>
      </c>
      <c r="D261" s="27" t="s">
        <v>442</v>
      </c>
      <c r="E261" s="21" t="s">
        <v>40</v>
      </c>
      <c r="F261" s="21" t="s">
        <v>574</v>
      </c>
      <c r="G261" s="16" t="s">
        <v>575</v>
      </c>
      <c r="K261" s="16" t="s">
        <v>576</v>
      </c>
      <c r="P261" s="11"/>
      <c r="S261" s="11"/>
      <c r="T261" s="22">
        <f>T262</f>
        <v>20000</v>
      </c>
      <c r="U261" s="22"/>
      <c r="V261" s="138"/>
      <c r="W261" s="19"/>
      <c r="X261" s="138"/>
      <c r="Y261" s="19"/>
      <c r="AD261" s="182"/>
    </row>
    <row r="262" spans="2:33" s="4" customFormat="1" ht="25.5" x14ac:dyDescent="0.2">
      <c r="B262" s="155" t="s">
        <v>482</v>
      </c>
      <c r="C262" s="155" t="s">
        <v>483</v>
      </c>
      <c r="D262" s="165" t="s">
        <v>442</v>
      </c>
      <c r="E262" s="166" t="s">
        <v>43</v>
      </c>
      <c r="F262" s="166" t="s">
        <v>577</v>
      </c>
      <c r="G262" s="7" t="s">
        <v>578</v>
      </c>
      <c r="P262" s="170" t="s">
        <v>231</v>
      </c>
      <c r="Q262" s="95" t="s">
        <v>704</v>
      </c>
      <c r="R262" s="4">
        <v>1</v>
      </c>
      <c r="S262" s="167">
        <v>20000</v>
      </c>
      <c r="T262" s="168">
        <v>20000</v>
      </c>
      <c r="U262" s="50">
        <f>T262/3.29</f>
        <v>6079.0273556231004</v>
      </c>
      <c r="V262" s="134">
        <v>43374</v>
      </c>
      <c r="W262" s="159" t="s">
        <v>48</v>
      </c>
      <c r="X262" s="135">
        <v>43646</v>
      </c>
      <c r="Y262" s="143">
        <v>2019</v>
      </c>
      <c r="Z262" s="189" t="s">
        <v>1185</v>
      </c>
      <c r="AA262" s="4" t="s">
        <v>1038</v>
      </c>
      <c r="AB262" s="40" t="str">
        <f>IF(T262&gt;=500000,"autorizacao previa"," ")</f>
        <v xml:space="preserve"> </v>
      </c>
      <c r="AD262" s="183"/>
    </row>
    <row r="263" spans="2:33" s="10" customFormat="1" ht="38.25" x14ac:dyDescent="0.2">
      <c r="B263" s="73" t="s">
        <v>482</v>
      </c>
      <c r="C263" s="73" t="s">
        <v>483</v>
      </c>
      <c r="D263" s="27" t="s">
        <v>442</v>
      </c>
      <c r="E263" s="21" t="s">
        <v>40</v>
      </c>
      <c r="F263" s="21" t="s">
        <v>579</v>
      </c>
      <c r="G263" s="16" t="s">
        <v>580</v>
      </c>
      <c r="K263" s="16" t="s">
        <v>581</v>
      </c>
      <c r="S263" s="11"/>
      <c r="T263" s="22">
        <f>T264+T265</f>
        <v>19905</v>
      </c>
      <c r="U263" s="22"/>
      <c r="V263" s="138"/>
      <c r="W263" s="19"/>
      <c r="X263" s="138"/>
      <c r="Y263" s="19"/>
      <c r="AD263" s="182"/>
    </row>
    <row r="264" spans="2:33" s="10" customFormat="1" x14ac:dyDescent="0.2">
      <c r="B264" s="73" t="s">
        <v>482</v>
      </c>
      <c r="C264" s="73" t="s">
        <v>483</v>
      </c>
      <c r="D264" s="27" t="s">
        <v>442</v>
      </c>
      <c r="E264" s="24" t="s">
        <v>43</v>
      </c>
      <c r="F264" s="24" t="s">
        <v>582</v>
      </c>
      <c r="G264" s="7" t="s">
        <v>60</v>
      </c>
      <c r="P264" s="73" t="s">
        <v>60</v>
      </c>
      <c r="Q264" s="34" t="s">
        <v>60</v>
      </c>
      <c r="R264" s="11">
        <v>85</v>
      </c>
      <c r="S264" s="233">
        <v>177</v>
      </c>
      <c r="T264" s="242">
        <v>15045</v>
      </c>
      <c r="U264" s="50">
        <f t="shared" ref="U264:U265" si="70">T264/3.29</f>
        <v>4572.9483282674773</v>
      </c>
      <c r="V264" s="134">
        <v>43374</v>
      </c>
      <c r="W264" s="122" t="s">
        <v>48</v>
      </c>
      <c r="X264" s="135">
        <v>43646</v>
      </c>
      <c r="Y264" s="143">
        <v>2019</v>
      </c>
      <c r="Z264" s="174" t="s">
        <v>60</v>
      </c>
      <c r="AA264" s="174" t="s">
        <v>1186</v>
      </c>
      <c r="AB264" s="40" t="str">
        <f t="shared" ref="AB264:AB265" si="71">IF(T264&gt;=500000,"autorizacao previa"," ")</f>
        <v xml:space="preserve"> </v>
      </c>
      <c r="AD264" s="182"/>
    </row>
    <row r="265" spans="2:33" s="10" customFormat="1" ht="25.5" x14ac:dyDescent="0.2">
      <c r="B265" s="73" t="s">
        <v>482</v>
      </c>
      <c r="C265" s="73" t="s">
        <v>483</v>
      </c>
      <c r="D265" s="27" t="s">
        <v>442</v>
      </c>
      <c r="E265" s="24" t="s">
        <v>43</v>
      </c>
      <c r="F265" s="24" t="s">
        <v>583</v>
      </c>
      <c r="G265" s="33" t="s">
        <v>1212</v>
      </c>
      <c r="P265" s="34" t="s">
        <v>214</v>
      </c>
      <c r="Q265" s="93" t="s">
        <v>214</v>
      </c>
      <c r="R265" s="11">
        <v>1215</v>
      </c>
      <c r="S265" s="233">
        <v>4</v>
      </c>
      <c r="T265" s="242">
        <v>4860</v>
      </c>
      <c r="U265" s="50">
        <f t="shared" si="70"/>
        <v>1477.2036474164133</v>
      </c>
      <c r="V265" s="134">
        <v>43374</v>
      </c>
      <c r="W265" s="122" t="s">
        <v>48</v>
      </c>
      <c r="X265" s="135">
        <v>43646</v>
      </c>
      <c r="Y265" s="143">
        <v>2019</v>
      </c>
      <c r="Z265" s="37" t="s">
        <v>214</v>
      </c>
      <c r="AA265" s="174" t="s">
        <v>1186</v>
      </c>
      <c r="AB265" s="40" t="str">
        <f t="shared" si="71"/>
        <v xml:space="preserve"> </v>
      </c>
      <c r="AD265" s="182"/>
    </row>
    <row r="266" spans="2:33" s="10" customFormat="1" ht="25.5" x14ac:dyDescent="0.2">
      <c r="B266" s="73" t="s">
        <v>482</v>
      </c>
      <c r="C266" s="73" t="s">
        <v>483</v>
      </c>
      <c r="D266" s="27" t="s">
        <v>442</v>
      </c>
      <c r="E266" s="17" t="s">
        <v>28</v>
      </c>
      <c r="F266" s="17">
        <v>3</v>
      </c>
      <c r="G266" s="13" t="s">
        <v>584</v>
      </c>
      <c r="S266" s="11"/>
      <c r="T266" s="18">
        <f>T267+T271</f>
        <v>4771900</v>
      </c>
      <c r="U266" s="18"/>
      <c r="V266" s="134"/>
      <c r="W266" s="19"/>
      <c r="X266" s="138"/>
      <c r="Y266" s="19"/>
      <c r="AC266" s="13" t="s">
        <v>585</v>
      </c>
      <c r="AD266" s="182"/>
    </row>
    <row r="267" spans="2:33" s="10" customFormat="1" x14ac:dyDescent="0.2">
      <c r="B267" s="73" t="s">
        <v>482</v>
      </c>
      <c r="C267" s="73" t="s">
        <v>483</v>
      </c>
      <c r="D267" s="27" t="s">
        <v>442</v>
      </c>
      <c r="E267" s="17" t="s">
        <v>30</v>
      </c>
      <c r="F267" s="17" t="s">
        <v>586</v>
      </c>
      <c r="G267" s="20" t="s">
        <v>587</v>
      </c>
      <c r="H267" s="7" t="s">
        <v>587</v>
      </c>
      <c r="I267" s="249">
        <v>27000</v>
      </c>
      <c r="J267" s="10" t="s">
        <v>1216</v>
      </c>
      <c r="N267" s="73" t="s">
        <v>932</v>
      </c>
      <c r="S267" s="11"/>
      <c r="T267" s="18">
        <f>T268</f>
        <v>2812500</v>
      </c>
      <c r="U267" s="18"/>
      <c r="V267" s="138"/>
      <c r="W267" s="19"/>
      <c r="X267" s="138"/>
      <c r="Y267" s="19"/>
      <c r="AD267" s="182"/>
    </row>
    <row r="268" spans="2:33" s="10" customFormat="1" x14ac:dyDescent="0.2">
      <c r="B268" s="73" t="s">
        <v>482</v>
      </c>
      <c r="C268" s="73" t="s">
        <v>483</v>
      </c>
      <c r="D268" s="27" t="s">
        <v>442</v>
      </c>
      <c r="E268" s="17" t="s">
        <v>35</v>
      </c>
      <c r="F268" s="17" t="s">
        <v>588</v>
      </c>
      <c r="G268" s="13" t="s">
        <v>589</v>
      </c>
      <c r="K268" s="10" t="s">
        <v>590</v>
      </c>
      <c r="L268" s="11">
        <v>27000</v>
      </c>
      <c r="M268" s="10" t="s">
        <v>1216</v>
      </c>
      <c r="S268" s="11"/>
      <c r="T268" s="18">
        <f>T269</f>
        <v>2812500</v>
      </c>
      <c r="U268" s="18"/>
      <c r="V268" s="138"/>
      <c r="W268" s="19"/>
      <c r="X268" s="138"/>
      <c r="Y268" s="19"/>
      <c r="AD268" s="182"/>
      <c r="AG268" s="10" t="s">
        <v>1250</v>
      </c>
    </row>
    <row r="269" spans="2:33" s="10" customFormat="1" ht="25.5" x14ac:dyDescent="0.2">
      <c r="B269" s="73" t="s">
        <v>482</v>
      </c>
      <c r="C269" s="73" t="s">
        <v>483</v>
      </c>
      <c r="D269" s="27" t="s">
        <v>442</v>
      </c>
      <c r="E269" s="21" t="s">
        <v>40</v>
      </c>
      <c r="F269" s="21" t="s">
        <v>591</v>
      </c>
      <c r="G269" s="16" t="s">
        <v>592</v>
      </c>
      <c r="H269" s="14"/>
      <c r="I269" s="14"/>
      <c r="J269" s="14"/>
      <c r="K269" s="14"/>
      <c r="L269" s="14"/>
      <c r="M269" s="14"/>
      <c r="N269" s="14"/>
      <c r="O269" s="14"/>
      <c r="P269" s="14"/>
      <c r="Q269" s="14"/>
      <c r="R269" s="14"/>
      <c r="S269" s="15"/>
      <c r="T269" s="22">
        <f>T270</f>
        <v>2812500</v>
      </c>
      <c r="U269" s="22"/>
      <c r="V269" s="139"/>
      <c r="W269" s="23"/>
      <c r="X269" s="139"/>
      <c r="Y269" s="23"/>
      <c r="Z269" s="14"/>
      <c r="AA269" s="14"/>
      <c r="AB269" s="14"/>
      <c r="AC269" s="14"/>
      <c r="AD269" s="182"/>
      <c r="AG269" s="10" t="s">
        <v>1250</v>
      </c>
    </row>
    <row r="270" spans="2:33" s="10" customFormat="1" ht="67.5" x14ac:dyDescent="0.2">
      <c r="B270" s="73" t="s">
        <v>482</v>
      </c>
      <c r="C270" s="73" t="s">
        <v>483</v>
      </c>
      <c r="D270" s="27" t="s">
        <v>442</v>
      </c>
      <c r="E270" s="24" t="s">
        <v>43</v>
      </c>
      <c r="F270" s="24" t="s">
        <v>593</v>
      </c>
      <c r="G270" s="10" t="s">
        <v>594</v>
      </c>
      <c r="P270" s="73" t="s">
        <v>636</v>
      </c>
      <c r="Q270" s="34" t="s">
        <v>704</v>
      </c>
      <c r="R270" s="10">
        <v>1</v>
      </c>
      <c r="S270" s="28">
        <v>2812500</v>
      </c>
      <c r="T270" s="25">
        <v>2812500</v>
      </c>
      <c r="U270" s="50">
        <f>T270/3.29</f>
        <v>854863.22188449849</v>
      </c>
      <c r="V270" s="134">
        <v>43405</v>
      </c>
      <c r="W270" s="122" t="s">
        <v>48</v>
      </c>
      <c r="X270" s="134">
        <v>44195</v>
      </c>
      <c r="Y270" s="142">
        <v>2020</v>
      </c>
      <c r="Z270" s="73" t="s">
        <v>1184</v>
      </c>
      <c r="AA270" s="10" t="s">
        <v>1041</v>
      </c>
      <c r="AB270" s="40" t="str">
        <f>IF(T270&gt;=500000,"autorizacao previa"," ")</f>
        <v>autorizacao previa</v>
      </c>
      <c r="AC270" s="10" t="s">
        <v>1154</v>
      </c>
      <c r="AD270" s="182" t="s">
        <v>595</v>
      </c>
      <c r="AE270" s="83" t="s">
        <v>596</v>
      </c>
      <c r="AF270" s="190">
        <v>3643181</v>
      </c>
      <c r="AG270" s="10" t="s">
        <v>1250</v>
      </c>
    </row>
    <row r="271" spans="2:33" s="10" customFormat="1" x14ac:dyDescent="0.2">
      <c r="B271" s="73" t="s">
        <v>482</v>
      </c>
      <c r="C271" s="73" t="s">
        <v>483</v>
      </c>
      <c r="D271" s="27" t="s">
        <v>442</v>
      </c>
      <c r="E271" s="17" t="s">
        <v>30</v>
      </c>
      <c r="F271" s="17" t="s">
        <v>597</v>
      </c>
      <c r="G271" s="20" t="s">
        <v>598</v>
      </c>
      <c r="H271" s="10" t="s">
        <v>599</v>
      </c>
      <c r="I271" s="249">
        <v>14100</v>
      </c>
      <c r="J271" s="10" t="s">
        <v>600</v>
      </c>
      <c r="N271" s="73" t="s">
        <v>525</v>
      </c>
      <c r="S271" s="11"/>
      <c r="T271" s="18">
        <f>T272+T275</f>
        <v>1959400</v>
      </c>
      <c r="U271" s="18"/>
      <c r="V271" s="138"/>
      <c r="W271" s="19"/>
      <c r="X271" s="138"/>
      <c r="Y271" s="19"/>
      <c r="AD271" s="182"/>
      <c r="AG271" s="10" t="s">
        <v>1250</v>
      </c>
    </row>
    <row r="272" spans="2:33" s="257" customFormat="1" ht="25.5" x14ac:dyDescent="0.2">
      <c r="B272" s="253" t="s">
        <v>482</v>
      </c>
      <c r="C272" s="253" t="s">
        <v>483</v>
      </c>
      <c r="D272" s="254" t="s">
        <v>442</v>
      </c>
      <c r="E272" s="255" t="s">
        <v>35</v>
      </c>
      <c r="F272" s="255" t="s">
        <v>601</v>
      </c>
      <c r="G272" s="256" t="s">
        <v>602</v>
      </c>
      <c r="K272" s="257" t="s">
        <v>602</v>
      </c>
      <c r="L272" s="258">
        <v>14100</v>
      </c>
      <c r="M272" s="257" t="s">
        <v>1241</v>
      </c>
      <c r="S272" s="258"/>
      <c r="T272" s="259">
        <f>T273</f>
        <v>1880000</v>
      </c>
      <c r="U272" s="259"/>
      <c r="V272" s="260"/>
      <c r="W272" s="261"/>
      <c r="X272" s="260"/>
      <c r="Y272" s="261"/>
      <c r="AD272" s="262"/>
      <c r="AG272" s="257" t="s">
        <v>1250</v>
      </c>
    </row>
    <row r="273" spans="2:33" s="10" customFormat="1" ht="49.9" customHeight="1" x14ac:dyDescent="0.2">
      <c r="B273" s="73" t="s">
        <v>482</v>
      </c>
      <c r="C273" s="73" t="s">
        <v>483</v>
      </c>
      <c r="D273" s="27" t="s">
        <v>442</v>
      </c>
      <c r="E273" s="21" t="s">
        <v>40</v>
      </c>
      <c r="F273" s="21" t="s">
        <v>603</v>
      </c>
      <c r="G273" s="16" t="s">
        <v>604</v>
      </c>
      <c r="H273" s="14"/>
      <c r="I273" s="14"/>
      <c r="J273" s="14"/>
      <c r="K273" s="14"/>
      <c r="L273" s="14"/>
      <c r="M273" s="14"/>
      <c r="N273" s="14"/>
      <c r="O273" s="14"/>
      <c r="P273" s="14"/>
      <c r="Q273" s="14"/>
      <c r="R273" s="14"/>
      <c r="S273" s="15"/>
      <c r="T273" s="22">
        <f>T274</f>
        <v>1880000</v>
      </c>
      <c r="U273" s="22"/>
      <c r="V273" s="139"/>
      <c r="W273" s="23"/>
      <c r="X273" s="139"/>
      <c r="Y273" s="23"/>
      <c r="Z273" s="14"/>
      <c r="AA273" s="14"/>
      <c r="AB273" s="14"/>
      <c r="AC273" s="26" t="s">
        <v>605</v>
      </c>
      <c r="AD273" s="182"/>
      <c r="AG273" s="10" t="s">
        <v>1250</v>
      </c>
    </row>
    <row r="274" spans="2:33" s="10" customFormat="1" ht="51" x14ac:dyDescent="0.2">
      <c r="B274" s="73" t="s">
        <v>482</v>
      </c>
      <c r="C274" s="73" t="s">
        <v>483</v>
      </c>
      <c r="D274" s="27" t="s">
        <v>442</v>
      </c>
      <c r="E274" s="24" t="s">
        <v>43</v>
      </c>
      <c r="F274" s="24" t="s">
        <v>606</v>
      </c>
      <c r="G274" s="10" t="s">
        <v>607</v>
      </c>
      <c r="P274" s="73" t="s">
        <v>636</v>
      </c>
      <c r="Q274" s="34" t="s">
        <v>704</v>
      </c>
      <c r="R274" s="10">
        <v>1</v>
      </c>
      <c r="S274" s="28">
        <f>5640000/3</f>
        <v>1880000</v>
      </c>
      <c r="T274" s="25">
        <f>S274*R274</f>
        <v>1880000</v>
      </c>
      <c r="U274" s="50">
        <f>T274/3.29</f>
        <v>571428.57142857148</v>
      </c>
      <c r="V274" s="134">
        <v>43405</v>
      </c>
      <c r="W274" s="122" t="s">
        <v>48</v>
      </c>
      <c r="X274" s="134">
        <v>44525</v>
      </c>
      <c r="Y274" s="142">
        <v>2021</v>
      </c>
      <c r="Z274" s="73" t="s">
        <v>1184</v>
      </c>
      <c r="AA274" s="10" t="s">
        <v>1041</v>
      </c>
      <c r="AB274" s="40" t="str">
        <f>IF(T274&gt;=500000,"autorizacao previa"," ")</f>
        <v>autorizacao previa</v>
      </c>
      <c r="AC274" s="10" t="s">
        <v>1154</v>
      </c>
      <c r="AD274" s="182"/>
      <c r="AE274" s="83" t="s">
        <v>608</v>
      </c>
      <c r="AG274" s="10" t="s">
        <v>1250</v>
      </c>
    </row>
    <row r="275" spans="2:33" s="10" customFormat="1" ht="25.5" x14ac:dyDescent="0.2">
      <c r="B275" s="73" t="s">
        <v>482</v>
      </c>
      <c r="C275" s="73" t="s">
        <v>483</v>
      </c>
      <c r="D275" s="27" t="s">
        <v>442</v>
      </c>
      <c r="E275" s="17" t="s">
        <v>35</v>
      </c>
      <c r="F275" s="17" t="s">
        <v>609</v>
      </c>
      <c r="G275" s="13" t="s">
        <v>610</v>
      </c>
      <c r="H275" s="4"/>
      <c r="K275" s="10" t="s">
        <v>611</v>
      </c>
      <c r="L275" s="10">
        <v>100</v>
      </c>
      <c r="M275" s="10" t="s">
        <v>612</v>
      </c>
      <c r="S275" s="11"/>
      <c r="T275" s="18">
        <f>T276</f>
        <v>79400</v>
      </c>
      <c r="U275" s="18"/>
      <c r="V275" s="138"/>
      <c r="W275" s="19"/>
      <c r="X275" s="138"/>
      <c r="Y275" s="19"/>
      <c r="AD275" s="182"/>
      <c r="AG275" s="10" t="s">
        <v>1250</v>
      </c>
    </row>
    <row r="276" spans="2:33" s="10" customFormat="1" ht="25.5" x14ac:dyDescent="0.2">
      <c r="B276" s="73" t="s">
        <v>482</v>
      </c>
      <c r="C276" s="73" t="s">
        <v>483</v>
      </c>
      <c r="D276" s="27" t="s">
        <v>442</v>
      </c>
      <c r="E276" s="21" t="s">
        <v>40</v>
      </c>
      <c r="F276" s="21" t="s">
        <v>613</v>
      </c>
      <c r="G276" s="16" t="s">
        <v>610</v>
      </c>
      <c r="H276" s="4"/>
      <c r="S276" s="11"/>
      <c r="T276" s="22">
        <f>SUM(T277:T281)</f>
        <v>79400</v>
      </c>
      <c r="U276" s="22"/>
      <c r="V276" s="138"/>
      <c r="W276" s="19"/>
      <c r="X276" s="138"/>
      <c r="Y276" s="19"/>
      <c r="AD276" s="182"/>
      <c r="AG276" s="10" t="s">
        <v>1250</v>
      </c>
    </row>
    <row r="277" spans="2:33" s="4" customFormat="1" ht="51" x14ac:dyDescent="0.2">
      <c r="B277" s="155" t="s">
        <v>482</v>
      </c>
      <c r="C277" s="155" t="s">
        <v>483</v>
      </c>
      <c r="D277" s="165" t="s">
        <v>442</v>
      </c>
      <c r="E277" s="166" t="s">
        <v>43</v>
      </c>
      <c r="F277" s="166" t="s">
        <v>614</v>
      </c>
      <c r="G277" s="175" t="s">
        <v>615</v>
      </c>
      <c r="P277" s="171" t="s">
        <v>1036</v>
      </c>
      <c r="Q277" s="172" t="s">
        <v>704</v>
      </c>
      <c r="R277" s="4">
        <v>550</v>
      </c>
      <c r="S277" s="167">
        <v>100</v>
      </c>
      <c r="T277" s="168">
        <v>55000</v>
      </c>
      <c r="U277" s="50">
        <f t="shared" ref="U277:U281" si="72">T277/3.29</f>
        <v>16717.325227963527</v>
      </c>
      <c r="V277" s="134">
        <v>43472</v>
      </c>
      <c r="W277" s="159" t="s">
        <v>49</v>
      </c>
      <c r="X277" s="134">
        <v>43486</v>
      </c>
      <c r="Y277" s="145"/>
      <c r="Z277" s="189" t="s">
        <v>1185</v>
      </c>
      <c r="AA277" s="4" t="s">
        <v>1037</v>
      </c>
      <c r="AB277" s="40" t="str">
        <f t="shared" ref="AB277:AB281" si="73">IF(T277&gt;=500000,"autorizacao previa"," ")</f>
        <v xml:space="preserve"> </v>
      </c>
      <c r="AD277" s="183"/>
      <c r="AG277" s="10" t="s">
        <v>1250</v>
      </c>
    </row>
    <row r="278" spans="2:33" s="4" customFormat="1" x14ac:dyDescent="0.2">
      <c r="B278" s="155" t="s">
        <v>482</v>
      </c>
      <c r="C278" s="155" t="s">
        <v>483</v>
      </c>
      <c r="D278" s="165" t="s">
        <v>442</v>
      </c>
      <c r="E278" s="166" t="s">
        <v>43</v>
      </c>
      <c r="F278" s="166" t="s">
        <v>616</v>
      </c>
      <c r="G278" s="4" t="s">
        <v>617</v>
      </c>
      <c r="P278" s="155" t="s">
        <v>719</v>
      </c>
      <c r="Q278" s="155" t="s">
        <v>704</v>
      </c>
      <c r="R278" s="4">
        <v>2</v>
      </c>
      <c r="S278" s="167">
        <v>1200</v>
      </c>
      <c r="T278" s="168">
        <v>2400</v>
      </c>
      <c r="U278" s="50">
        <f t="shared" si="72"/>
        <v>729.483282674772</v>
      </c>
      <c r="V278" s="134">
        <v>43472</v>
      </c>
      <c r="W278" s="159" t="s">
        <v>49</v>
      </c>
      <c r="X278" s="134">
        <v>43486</v>
      </c>
      <c r="Y278" s="142">
        <v>2019</v>
      </c>
      <c r="Z278" s="189" t="s">
        <v>1185</v>
      </c>
      <c r="AA278" s="4" t="s">
        <v>1038</v>
      </c>
      <c r="AB278" s="40" t="str">
        <f t="shared" si="73"/>
        <v xml:space="preserve"> </v>
      </c>
      <c r="AD278" s="183"/>
      <c r="AG278" s="10" t="s">
        <v>1250</v>
      </c>
    </row>
    <row r="279" spans="2:33" s="4" customFormat="1" x14ac:dyDescent="0.2">
      <c r="B279" s="155" t="s">
        <v>482</v>
      </c>
      <c r="C279" s="155" t="s">
        <v>483</v>
      </c>
      <c r="D279" s="165" t="s">
        <v>442</v>
      </c>
      <c r="E279" s="166" t="s">
        <v>43</v>
      </c>
      <c r="F279" s="166" t="s">
        <v>618</v>
      </c>
      <c r="G279" s="4" t="s">
        <v>619</v>
      </c>
      <c r="P279" s="155" t="s">
        <v>719</v>
      </c>
      <c r="Q279" s="155" t="s">
        <v>704</v>
      </c>
      <c r="R279" s="4">
        <v>2</v>
      </c>
      <c r="S279" s="167">
        <v>4500</v>
      </c>
      <c r="T279" s="168">
        <v>9000</v>
      </c>
      <c r="U279" s="50">
        <f t="shared" si="72"/>
        <v>2735.5623100303951</v>
      </c>
      <c r="V279" s="134">
        <v>43472</v>
      </c>
      <c r="W279" s="159" t="s">
        <v>49</v>
      </c>
      <c r="X279" s="134">
        <v>43486</v>
      </c>
      <c r="Y279" s="142">
        <v>2019</v>
      </c>
      <c r="Z279" s="189" t="s">
        <v>1185</v>
      </c>
      <c r="AA279" s="4" t="s">
        <v>1038</v>
      </c>
      <c r="AB279" s="40" t="str">
        <f t="shared" si="73"/>
        <v xml:space="preserve"> </v>
      </c>
      <c r="AD279" s="183"/>
      <c r="AG279" s="10" t="s">
        <v>1250</v>
      </c>
    </row>
    <row r="280" spans="2:33" s="4" customFormat="1" ht="25.5" x14ac:dyDescent="0.2">
      <c r="B280" s="155" t="s">
        <v>482</v>
      </c>
      <c r="C280" s="155" t="s">
        <v>483</v>
      </c>
      <c r="D280" s="165" t="s">
        <v>442</v>
      </c>
      <c r="E280" s="166" t="s">
        <v>43</v>
      </c>
      <c r="F280" s="166" t="s">
        <v>620</v>
      </c>
      <c r="G280" s="4" t="s">
        <v>621</v>
      </c>
      <c r="P280" s="73" t="s">
        <v>636</v>
      </c>
      <c r="Q280" s="95" t="s">
        <v>704</v>
      </c>
      <c r="R280" s="4">
        <v>4</v>
      </c>
      <c r="S280" s="167">
        <v>2500</v>
      </c>
      <c r="T280" s="168">
        <v>10000</v>
      </c>
      <c r="U280" s="50">
        <f t="shared" si="72"/>
        <v>3039.5136778115502</v>
      </c>
      <c r="V280" s="134">
        <v>43472</v>
      </c>
      <c r="W280" s="159" t="s">
        <v>48</v>
      </c>
      <c r="X280" s="134">
        <v>43486</v>
      </c>
      <c r="Y280" s="142">
        <v>2019</v>
      </c>
      <c r="Z280" s="155" t="s">
        <v>1184</v>
      </c>
      <c r="AA280" s="4" t="s">
        <v>1040</v>
      </c>
      <c r="AB280" s="40" t="str">
        <f t="shared" si="73"/>
        <v xml:space="preserve"> </v>
      </c>
      <c r="AC280" s="4" t="s">
        <v>1154</v>
      </c>
      <c r="AD280" s="183"/>
      <c r="AG280" s="10" t="s">
        <v>1250</v>
      </c>
    </row>
    <row r="281" spans="2:33" s="4" customFormat="1" x14ac:dyDescent="0.2">
      <c r="B281" s="155" t="s">
        <v>482</v>
      </c>
      <c r="C281" s="155" t="s">
        <v>483</v>
      </c>
      <c r="D281" s="165" t="s">
        <v>442</v>
      </c>
      <c r="E281" s="166" t="s">
        <v>43</v>
      </c>
      <c r="F281" s="166" t="s">
        <v>622</v>
      </c>
      <c r="G281" s="4" t="s">
        <v>623</v>
      </c>
      <c r="P281" s="155" t="s">
        <v>231</v>
      </c>
      <c r="Q281" s="95" t="s">
        <v>704</v>
      </c>
      <c r="R281" s="4">
        <v>100</v>
      </c>
      <c r="S281" s="167">
        <v>30</v>
      </c>
      <c r="T281" s="168">
        <v>3000</v>
      </c>
      <c r="U281" s="50">
        <f t="shared" si="72"/>
        <v>911.854103343465</v>
      </c>
      <c r="V281" s="134">
        <v>43437</v>
      </c>
      <c r="W281" s="159" t="s">
        <v>48</v>
      </c>
      <c r="X281" s="134">
        <v>43455</v>
      </c>
      <c r="Y281" s="142">
        <v>2018</v>
      </c>
      <c r="Z281" s="189" t="s">
        <v>1185</v>
      </c>
      <c r="AA281" s="4" t="s">
        <v>1038</v>
      </c>
      <c r="AB281" s="40" t="str">
        <f t="shared" si="73"/>
        <v xml:space="preserve"> </v>
      </c>
      <c r="AD281" s="183"/>
      <c r="AG281" s="10" t="s">
        <v>1250</v>
      </c>
    </row>
    <row r="282" spans="2:33" s="10" customFormat="1" x14ac:dyDescent="0.2">
      <c r="B282" s="73"/>
      <c r="C282" s="73" t="s">
        <v>624</v>
      </c>
      <c r="D282" s="27" t="s">
        <v>442</v>
      </c>
      <c r="E282" s="17" t="s">
        <v>28</v>
      </c>
      <c r="F282" s="17">
        <v>10</v>
      </c>
      <c r="G282" s="7"/>
      <c r="T282" s="18">
        <f>T283+T287+T292+T296</f>
        <v>3970000</v>
      </c>
      <c r="U282" s="18"/>
      <c r="V282" s="29"/>
      <c r="W282" s="30"/>
      <c r="X282" s="29"/>
      <c r="Y282" s="30"/>
      <c r="AD282" s="182"/>
    </row>
    <row r="283" spans="2:33" s="10" customFormat="1" ht="63.75" x14ac:dyDescent="0.2">
      <c r="B283" s="73" t="s">
        <v>337</v>
      </c>
      <c r="C283" s="73" t="s">
        <v>624</v>
      </c>
      <c r="D283" s="27" t="s">
        <v>442</v>
      </c>
      <c r="E283" s="17" t="s">
        <v>30</v>
      </c>
      <c r="F283" s="17" t="s">
        <v>625</v>
      </c>
      <c r="G283" s="7" t="s">
        <v>626</v>
      </c>
      <c r="H283" s="83" t="s">
        <v>1234</v>
      </c>
      <c r="I283" s="250" t="s">
        <v>1221</v>
      </c>
      <c r="J283" s="10" t="s">
        <v>549</v>
      </c>
      <c r="N283" s="73" t="s">
        <v>535</v>
      </c>
      <c r="O283" s="10" t="s">
        <v>627</v>
      </c>
      <c r="T283" s="18">
        <f>T284</f>
        <v>1770000</v>
      </c>
      <c r="U283" s="18"/>
      <c r="V283" s="29"/>
      <c r="W283" s="30"/>
      <c r="X283" s="29"/>
      <c r="Y283" s="30"/>
      <c r="AC283" s="10" t="s">
        <v>628</v>
      </c>
      <c r="AD283" s="182"/>
    </row>
    <row r="284" spans="2:33" s="10" customFormat="1" ht="63.75" x14ac:dyDescent="0.2">
      <c r="B284" s="73" t="s">
        <v>337</v>
      </c>
      <c r="C284" s="73" t="s">
        <v>624</v>
      </c>
      <c r="D284" s="27" t="s">
        <v>442</v>
      </c>
      <c r="E284" s="17" t="s">
        <v>35</v>
      </c>
      <c r="F284" s="17" t="s">
        <v>629</v>
      </c>
      <c r="G284" s="1" t="s">
        <v>630</v>
      </c>
      <c r="K284" s="10" t="s">
        <v>631</v>
      </c>
      <c r="L284" s="10">
        <v>13</v>
      </c>
      <c r="M284" s="10" t="s">
        <v>549</v>
      </c>
      <c r="O284" s="10" t="s">
        <v>632</v>
      </c>
      <c r="T284" s="18">
        <f>T285</f>
        <v>1770000</v>
      </c>
      <c r="U284" s="18"/>
      <c r="V284" s="29"/>
      <c r="W284" s="30"/>
      <c r="X284" s="29"/>
      <c r="Y284" s="30"/>
      <c r="AD284" s="182"/>
      <c r="AG284" s="10" t="s">
        <v>1250</v>
      </c>
    </row>
    <row r="285" spans="2:33" s="10" customFormat="1" ht="25.5" x14ac:dyDescent="0.2">
      <c r="B285" s="188" t="s">
        <v>337</v>
      </c>
      <c r="C285" s="73" t="s">
        <v>624</v>
      </c>
      <c r="D285" s="27" t="s">
        <v>442</v>
      </c>
      <c r="E285" s="21" t="s">
        <v>40</v>
      </c>
      <c r="F285" s="21" t="s">
        <v>633</v>
      </c>
      <c r="G285" s="2" t="s">
        <v>634</v>
      </c>
      <c r="H285" s="14"/>
      <c r="I285" s="14"/>
      <c r="J285" s="14"/>
      <c r="K285" s="14"/>
      <c r="L285" s="14"/>
      <c r="M285" s="14"/>
      <c r="N285" s="14"/>
      <c r="O285" s="14"/>
      <c r="P285" s="14"/>
      <c r="Q285" s="14"/>
      <c r="R285" s="14"/>
      <c r="S285" s="14"/>
      <c r="T285" s="22">
        <f>T286</f>
        <v>1770000</v>
      </c>
      <c r="U285" s="22"/>
      <c r="V285" s="77"/>
      <c r="W285" s="80"/>
      <c r="X285" s="77"/>
      <c r="Y285" s="80"/>
      <c r="Z285" s="14"/>
      <c r="AA285" s="14"/>
      <c r="AB285" s="14"/>
      <c r="AC285" s="14"/>
      <c r="AD285" s="182"/>
      <c r="AG285" s="10" t="s">
        <v>1250</v>
      </c>
    </row>
    <row r="286" spans="2:33" s="10" customFormat="1" ht="25.5" x14ac:dyDescent="0.2">
      <c r="B286" s="73" t="s">
        <v>337</v>
      </c>
      <c r="C286" s="73" t="s">
        <v>624</v>
      </c>
      <c r="D286" s="27" t="s">
        <v>442</v>
      </c>
      <c r="E286" s="24" t="s">
        <v>43</v>
      </c>
      <c r="F286" s="24" t="s">
        <v>635</v>
      </c>
      <c r="G286" s="4" t="s">
        <v>634</v>
      </c>
      <c r="P286" s="73" t="s">
        <v>636</v>
      </c>
      <c r="Q286" s="34" t="s">
        <v>704</v>
      </c>
      <c r="R286" s="10">
        <v>1</v>
      </c>
      <c r="S286" s="28">
        <f>570000+1200000</f>
        <v>1770000</v>
      </c>
      <c r="T286" s="25">
        <f t="shared" ref="T286" si="74">R286*S286</f>
        <v>1770000</v>
      </c>
      <c r="U286" s="50">
        <f>T286/3.29</f>
        <v>537993.92097264435</v>
      </c>
      <c r="V286" s="29">
        <v>43405</v>
      </c>
      <c r="W286" s="122" t="s">
        <v>48</v>
      </c>
      <c r="X286" s="29">
        <v>43770</v>
      </c>
      <c r="Y286" s="132">
        <v>2019</v>
      </c>
      <c r="Z286" s="73" t="s">
        <v>1184</v>
      </c>
      <c r="AA286" s="10" t="s">
        <v>1041</v>
      </c>
      <c r="AB286" s="40" t="str">
        <f>IF(T286&gt;=500000,"autorizacao previa"," ")</f>
        <v>autorizacao previa</v>
      </c>
      <c r="AD286" s="182" t="s">
        <v>1157</v>
      </c>
      <c r="AG286" s="10" t="s">
        <v>1250</v>
      </c>
    </row>
    <row r="287" spans="2:33" s="10" customFormat="1" ht="25.5" x14ac:dyDescent="0.2">
      <c r="B287" s="73" t="s">
        <v>337</v>
      </c>
      <c r="C287" s="73" t="s">
        <v>624</v>
      </c>
      <c r="D287" s="27" t="s">
        <v>442</v>
      </c>
      <c r="E287" s="17" t="s">
        <v>30</v>
      </c>
      <c r="F287" s="17" t="s">
        <v>637</v>
      </c>
      <c r="G287" s="7" t="s">
        <v>445</v>
      </c>
      <c r="H287" s="10" t="s">
        <v>1235</v>
      </c>
      <c r="I287" s="249">
        <v>2</v>
      </c>
      <c r="J287" s="10" t="s">
        <v>540</v>
      </c>
      <c r="N287" s="73" t="s">
        <v>535</v>
      </c>
      <c r="O287" s="10" t="s">
        <v>638</v>
      </c>
      <c r="T287" s="18">
        <f>T288</f>
        <v>1200000</v>
      </c>
      <c r="U287" s="18"/>
      <c r="V287" s="29"/>
      <c r="W287" s="30"/>
      <c r="X287" s="29"/>
      <c r="Y287" s="30"/>
      <c r="AD287" s="182"/>
    </row>
    <row r="288" spans="2:33" s="10" customFormat="1" ht="25.5" x14ac:dyDescent="0.2">
      <c r="B288" s="73" t="s">
        <v>337</v>
      </c>
      <c r="C288" s="73" t="s">
        <v>624</v>
      </c>
      <c r="D288" s="27" t="s">
        <v>442</v>
      </c>
      <c r="E288" s="17" t="s">
        <v>35</v>
      </c>
      <c r="F288" s="17" t="s">
        <v>639</v>
      </c>
      <c r="G288" s="1" t="s">
        <v>640</v>
      </c>
      <c r="K288" s="10" t="s">
        <v>641</v>
      </c>
      <c r="L288" s="10">
        <v>2</v>
      </c>
      <c r="M288" s="10" t="s">
        <v>540</v>
      </c>
      <c r="O288" s="10" t="s">
        <v>642</v>
      </c>
      <c r="T288" s="18">
        <f>T289</f>
        <v>1200000</v>
      </c>
      <c r="U288" s="18"/>
      <c r="V288" s="29"/>
      <c r="W288" s="30"/>
      <c r="X288" s="29"/>
      <c r="Y288" s="30"/>
      <c r="AD288" s="182"/>
    </row>
    <row r="289" spans="2:33" s="10" customFormat="1" ht="25.5" x14ac:dyDescent="0.2">
      <c r="B289" s="188" t="s">
        <v>337</v>
      </c>
      <c r="C289" s="73" t="s">
        <v>624</v>
      </c>
      <c r="D289" s="27" t="s">
        <v>442</v>
      </c>
      <c r="E289" s="21" t="s">
        <v>40</v>
      </c>
      <c r="F289" s="21" t="s">
        <v>643</v>
      </c>
      <c r="G289" s="2" t="s">
        <v>644</v>
      </c>
      <c r="H289" s="14"/>
      <c r="I289" s="14"/>
      <c r="J289" s="14"/>
      <c r="K289" s="14"/>
      <c r="L289" s="14"/>
      <c r="M289" s="14"/>
      <c r="N289" s="14"/>
      <c r="O289" s="14"/>
      <c r="P289" s="14"/>
      <c r="Q289" s="14"/>
      <c r="R289" s="14"/>
      <c r="S289" s="14"/>
      <c r="T289" s="22">
        <f>SUM(T290:T291)</f>
        <v>1200000</v>
      </c>
      <c r="U289" s="22"/>
      <c r="V289" s="77"/>
      <c r="W289" s="80"/>
      <c r="X289" s="77"/>
      <c r="Y289" s="80"/>
      <c r="Z289" s="14"/>
      <c r="AA289" s="14"/>
      <c r="AB289" s="14"/>
      <c r="AC289" s="14"/>
      <c r="AD289" s="182"/>
    </row>
    <row r="290" spans="2:33" s="4" customFormat="1" ht="25.5" x14ac:dyDescent="0.2">
      <c r="B290" s="155" t="s">
        <v>337</v>
      </c>
      <c r="C290" s="155" t="s">
        <v>624</v>
      </c>
      <c r="D290" s="165" t="s">
        <v>442</v>
      </c>
      <c r="E290" s="166" t="s">
        <v>43</v>
      </c>
      <c r="F290" s="166" t="s">
        <v>645</v>
      </c>
      <c r="G290" s="4" t="s">
        <v>644</v>
      </c>
      <c r="P290" s="73" t="s">
        <v>636</v>
      </c>
      <c r="Q290" s="95" t="s">
        <v>704</v>
      </c>
      <c r="R290" s="4">
        <v>1</v>
      </c>
      <c r="S290" s="167">
        <v>600000</v>
      </c>
      <c r="T290" s="168">
        <f>R290*S290</f>
        <v>600000</v>
      </c>
      <c r="U290" s="50">
        <f t="shared" ref="U290:U291" si="75">T290/3.29</f>
        <v>182370.82066869302</v>
      </c>
      <c r="V290" s="138">
        <v>43405</v>
      </c>
      <c r="W290" s="159" t="s">
        <v>48</v>
      </c>
      <c r="X290" s="138">
        <v>43770</v>
      </c>
      <c r="Y290" s="145">
        <v>2019</v>
      </c>
      <c r="Z290" s="155" t="s">
        <v>1184</v>
      </c>
      <c r="AA290" s="4" t="s">
        <v>1039</v>
      </c>
      <c r="AB290" s="40" t="str">
        <f t="shared" ref="AB290:AB291" si="76">IF(T290&gt;=500000,"autorizacao previa"," ")</f>
        <v>autorizacao previa</v>
      </c>
      <c r="AD290" s="183"/>
    </row>
    <row r="291" spans="2:33" s="4" customFormat="1" ht="25.5" x14ac:dyDescent="0.2">
      <c r="B291" s="155" t="s">
        <v>337</v>
      </c>
      <c r="C291" s="155" t="s">
        <v>624</v>
      </c>
      <c r="D291" s="165" t="s">
        <v>442</v>
      </c>
      <c r="E291" s="166" t="s">
        <v>43</v>
      </c>
      <c r="F291" s="166" t="s">
        <v>646</v>
      </c>
      <c r="G291" s="4" t="s">
        <v>644</v>
      </c>
      <c r="O291" s="4" t="s">
        <v>647</v>
      </c>
      <c r="P291" s="73" t="s">
        <v>636</v>
      </c>
      <c r="Q291" s="95" t="s">
        <v>704</v>
      </c>
      <c r="R291" s="4">
        <v>1</v>
      </c>
      <c r="S291" s="167">
        <v>600000</v>
      </c>
      <c r="T291" s="168">
        <f>R291*S291</f>
        <v>600000</v>
      </c>
      <c r="U291" s="50">
        <f t="shared" si="75"/>
        <v>182370.82066869302</v>
      </c>
      <c r="V291" s="138">
        <v>43405</v>
      </c>
      <c r="W291" s="159" t="s">
        <v>48</v>
      </c>
      <c r="X291" s="138">
        <v>43770</v>
      </c>
      <c r="Y291" s="145">
        <v>2019</v>
      </c>
      <c r="Z291" s="155" t="s">
        <v>1184</v>
      </c>
      <c r="AA291" s="4" t="s">
        <v>1039</v>
      </c>
      <c r="AB291" s="40" t="str">
        <f t="shared" si="76"/>
        <v>autorizacao previa</v>
      </c>
      <c r="AD291" s="183"/>
    </row>
    <row r="292" spans="2:33" s="10" customFormat="1" ht="25.5" x14ac:dyDescent="0.2">
      <c r="B292" s="73" t="s">
        <v>648</v>
      </c>
      <c r="C292" s="73" t="s">
        <v>624</v>
      </c>
      <c r="D292" s="27" t="s">
        <v>442</v>
      </c>
      <c r="E292" s="17" t="s">
        <v>30</v>
      </c>
      <c r="F292" s="17" t="s">
        <v>649</v>
      </c>
      <c r="G292" s="1" t="s">
        <v>650</v>
      </c>
      <c r="H292" s="10" t="s">
        <v>651</v>
      </c>
      <c r="I292" s="249">
        <v>1</v>
      </c>
      <c r="J292" s="10" t="s">
        <v>549</v>
      </c>
      <c r="N292" s="73" t="s">
        <v>535</v>
      </c>
      <c r="T292" s="18">
        <f>T293</f>
        <v>800000</v>
      </c>
      <c r="U292" s="18"/>
      <c r="V292" s="29"/>
      <c r="W292" s="30"/>
      <c r="X292" s="29"/>
      <c r="Y292" s="30"/>
      <c r="AD292" s="182"/>
    </row>
    <row r="293" spans="2:33" s="10" customFormat="1" ht="38.25" x14ac:dyDescent="0.2">
      <c r="B293" s="73" t="s">
        <v>648</v>
      </c>
      <c r="C293" s="73" t="s">
        <v>624</v>
      </c>
      <c r="D293" s="27" t="s">
        <v>442</v>
      </c>
      <c r="E293" s="17" t="s">
        <v>35</v>
      </c>
      <c r="F293" s="17" t="s">
        <v>652</v>
      </c>
      <c r="G293" s="8" t="s">
        <v>653</v>
      </c>
      <c r="K293" s="10" t="s">
        <v>654</v>
      </c>
      <c r="L293" s="10">
        <v>1</v>
      </c>
      <c r="M293" s="10" t="s">
        <v>549</v>
      </c>
      <c r="O293" s="10" t="s">
        <v>655</v>
      </c>
      <c r="T293" s="18">
        <f>T294</f>
        <v>800000</v>
      </c>
      <c r="U293" s="18"/>
      <c r="V293" s="29"/>
      <c r="W293" s="30"/>
      <c r="X293" s="29"/>
      <c r="Y293" s="30"/>
      <c r="AD293" s="182"/>
    </row>
    <row r="294" spans="2:33" s="10" customFormat="1" x14ac:dyDescent="0.2">
      <c r="B294" s="188" t="s">
        <v>648</v>
      </c>
      <c r="C294" s="73" t="s">
        <v>624</v>
      </c>
      <c r="D294" s="27" t="s">
        <v>442</v>
      </c>
      <c r="E294" s="21" t="s">
        <v>40</v>
      </c>
      <c r="F294" s="21" t="s">
        <v>656</v>
      </c>
      <c r="G294" s="2" t="s">
        <v>657</v>
      </c>
      <c r="H294" s="14"/>
      <c r="I294" s="14"/>
      <c r="J294" s="14"/>
      <c r="K294" s="14"/>
      <c r="L294" s="14"/>
      <c r="M294" s="14"/>
      <c r="N294" s="14"/>
      <c r="O294" s="14"/>
      <c r="P294" s="14"/>
      <c r="Q294" s="14"/>
      <c r="R294" s="14"/>
      <c r="S294" s="14"/>
      <c r="T294" s="22">
        <f>T295</f>
        <v>800000</v>
      </c>
      <c r="U294" s="22"/>
      <c r="V294" s="77"/>
      <c r="W294" s="80"/>
      <c r="X294" s="77"/>
      <c r="Y294" s="80"/>
      <c r="Z294" s="14"/>
      <c r="AA294" s="14"/>
      <c r="AB294" s="14"/>
      <c r="AC294" s="14"/>
      <c r="AD294" s="182"/>
    </row>
    <row r="295" spans="2:33" s="4" customFormat="1" ht="25.5" x14ac:dyDescent="0.2">
      <c r="B295" s="155" t="s">
        <v>648</v>
      </c>
      <c r="C295" s="155" t="s">
        <v>624</v>
      </c>
      <c r="D295" s="165" t="s">
        <v>442</v>
      </c>
      <c r="E295" s="166" t="s">
        <v>43</v>
      </c>
      <c r="F295" s="166" t="s">
        <v>658</v>
      </c>
      <c r="G295" s="4" t="s">
        <v>657</v>
      </c>
      <c r="P295" s="73" t="s">
        <v>636</v>
      </c>
      <c r="Q295" s="95" t="s">
        <v>704</v>
      </c>
      <c r="R295" s="4">
        <v>1</v>
      </c>
      <c r="S295" s="167">
        <v>800000</v>
      </c>
      <c r="T295" s="168">
        <f t="shared" ref="T295" si="77">R295*S295</f>
        <v>800000</v>
      </c>
      <c r="U295" s="50">
        <f>T295/3.29</f>
        <v>243161.09422492402</v>
      </c>
      <c r="V295" s="138">
        <v>43435</v>
      </c>
      <c r="W295" s="159" t="s">
        <v>48</v>
      </c>
      <c r="X295" s="138">
        <v>43983</v>
      </c>
      <c r="Y295" s="145">
        <v>2020</v>
      </c>
      <c r="Z295" s="155" t="s">
        <v>1184</v>
      </c>
      <c r="AA295" s="4" t="s">
        <v>1039</v>
      </c>
      <c r="AB295" s="40" t="str">
        <f>IF(T295&gt;=500000,"autorizacao previa"," ")</f>
        <v>autorizacao previa</v>
      </c>
      <c r="AD295" s="183"/>
    </row>
    <row r="296" spans="2:33" s="10" customFormat="1" ht="38.25" x14ac:dyDescent="0.2">
      <c r="B296" s="73" t="s">
        <v>648</v>
      </c>
      <c r="C296" s="73" t="s">
        <v>624</v>
      </c>
      <c r="D296" s="27" t="s">
        <v>442</v>
      </c>
      <c r="E296" s="17" t="s">
        <v>30</v>
      </c>
      <c r="F296" s="17" t="s">
        <v>659</v>
      </c>
      <c r="G296" s="1" t="s">
        <v>660</v>
      </c>
      <c r="H296" s="83" t="s">
        <v>661</v>
      </c>
      <c r="I296" s="250">
        <v>1</v>
      </c>
      <c r="J296" s="83" t="s">
        <v>1218</v>
      </c>
      <c r="N296" s="73" t="s">
        <v>535</v>
      </c>
      <c r="T296" s="18">
        <f>T297</f>
        <v>200000</v>
      </c>
      <c r="U296" s="18"/>
      <c r="V296" s="29"/>
      <c r="W296" s="30"/>
      <c r="X296" s="29"/>
      <c r="Y296" s="30"/>
      <c r="AD296" s="182"/>
    </row>
    <row r="297" spans="2:33" s="10" customFormat="1" ht="38.25" x14ac:dyDescent="0.2">
      <c r="B297" s="73" t="s">
        <v>648</v>
      </c>
      <c r="C297" s="73" t="s">
        <v>624</v>
      </c>
      <c r="D297" s="27" t="s">
        <v>442</v>
      </c>
      <c r="E297" s="17" t="s">
        <v>35</v>
      </c>
      <c r="F297" s="17" t="s">
        <v>662</v>
      </c>
      <c r="G297" s="8" t="s">
        <v>663</v>
      </c>
      <c r="K297" s="10" t="s">
        <v>664</v>
      </c>
      <c r="L297" s="10">
        <v>1</v>
      </c>
      <c r="M297" s="10" t="s">
        <v>665</v>
      </c>
      <c r="O297" s="10" t="s">
        <v>655</v>
      </c>
      <c r="T297" s="18">
        <f>T298</f>
        <v>200000</v>
      </c>
      <c r="U297" s="18"/>
      <c r="V297" s="29"/>
      <c r="W297" s="30"/>
      <c r="X297" s="29"/>
      <c r="Y297" s="30"/>
      <c r="AD297" s="182"/>
      <c r="AG297" s="10" t="s">
        <v>1250</v>
      </c>
    </row>
    <row r="298" spans="2:33" s="10" customFormat="1" ht="25.5" x14ac:dyDescent="0.2">
      <c r="B298" s="188" t="s">
        <v>648</v>
      </c>
      <c r="C298" s="73" t="s">
        <v>624</v>
      </c>
      <c r="D298" s="27" t="s">
        <v>442</v>
      </c>
      <c r="E298" s="21" t="s">
        <v>40</v>
      </c>
      <c r="F298" s="21" t="s">
        <v>666</v>
      </c>
      <c r="G298" s="2" t="s">
        <v>667</v>
      </c>
      <c r="H298" s="14"/>
      <c r="I298" s="14"/>
      <c r="J298" s="14"/>
      <c r="K298" s="14"/>
      <c r="L298" s="14"/>
      <c r="M298" s="14"/>
      <c r="N298" s="14"/>
      <c r="O298" s="14"/>
      <c r="P298" s="14"/>
      <c r="Q298" s="14"/>
      <c r="R298" s="14"/>
      <c r="S298" s="14"/>
      <c r="T298" s="22">
        <f>T299</f>
        <v>200000</v>
      </c>
      <c r="U298" s="22"/>
      <c r="V298" s="77"/>
      <c r="W298" s="80"/>
      <c r="X298" s="77"/>
      <c r="Y298" s="80"/>
      <c r="Z298" s="14"/>
      <c r="AA298" s="14"/>
      <c r="AB298" s="14"/>
      <c r="AC298" s="14"/>
      <c r="AD298" s="182"/>
      <c r="AG298" s="10" t="s">
        <v>1250</v>
      </c>
    </row>
    <row r="299" spans="2:33" s="4" customFormat="1" ht="25.5" x14ac:dyDescent="0.2">
      <c r="B299" s="155" t="s">
        <v>648</v>
      </c>
      <c r="C299" s="155" t="s">
        <v>624</v>
      </c>
      <c r="D299" s="155" t="s">
        <v>442</v>
      </c>
      <c r="E299" s="166" t="s">
        <v>43</v>
      </c>
      <c r="F299" s="166" t="s">
        <v>1035</v>
      </c>
      <c r="G299" s="4" t="s">
        <v>667</v>
      </c>
      <c r="P299" s="73" t="s">
        <v>636</v>
      </c>
      <c r="Q299" s="4" t="s">
        <v>704</v>
      </c>
      <c r="R299" s="4">
        <v>1</v>
      </c>
      <c r="S299" s="167">
        <v>200000</v>
      </c>
      <c r="T299" s="168">
        <f t="shared" ref="T299" si="78">R299*S299</f>
        <v>200000</v>
      </c>
      <c r="U299" s="50">
        <f>T299/3.29</f>
        <v>60790.273556231004</v>
      </c>
      <c r="V299" s="138">
        <v>43556</v>
      </c>
      <c r="W299" s="159" t="s">
        <v>49</v>
      </c>
      <c r="X299" s="138">
        <v>43800</v>
      </c>
      <c r="Y299" s="145">
        <v>2019</v>
      </c>
      <c r="Z299" s="155" t="s">
        <v>1184</v>
      </c>
      <c r="AA299" s="4" t="s">
        <v>1040</v>
      </c>
      <c r="AB299" s="40" t="str">
        <f>IF(T299&gt;=500000,"autorizacao previa"," ")</f>
        <v xml:space="preserve"> </v>
      </c>
      <c r="AD299" s="183"/>
      <c r="AG299" s="10" t="s">
        <v>1250</v>
      </c>
    </row>
    <row r="300" spans="2:33" s="10" customFormat="1" x14ac:dyDescent="0.2">
      <c r="B300" s="73" t="s">
        <v>26</v>
      </c>
      <c r="C300" s="73" t="s">
        <v>668</v>
      </c>
      <c r="D300" s="27" t="s">
        <v>27</v>
      </c>
      <c r="E300" s="17" t="s">
        <v>28</v>
      </c>
      <c r="F300" s="17">
        <v>1</v>
      </c>
      <c r="G300" s="5" t="s">
        <v>669</v>
      </c>
      <c r="Q300" s="73"/>
      <c r="S300" s="28"/>
      <c r="T300" s="18">
        <f>T301+T309</f>
        <v>330001.71999999997</v>
      </c>
      <c r="U300" s="18"/>
      <c r="V300" s="29"/>
      <c r="W300" s="30"/>
      <c r="X300" s="29"/>
      <c r="Y300" s="30"/>
      <c r="AD300" s="182"/>
    </row>
    <row r="301" spans="2:33" s="10" customFormat="1" ht="38.25" x14ac:dyDescent="0.2">
      <c r="B301" s="73" t="s">
        <v>26</v>
      </c>
      <c r="C301" s="73" t="s">
        <v>668</v>
      </c>
      <c r="D301" s="27" t="s">
        <v>27</v>
      </c>
      <c r="E301" s="17" t="s">
        <v>30</v>
      </c>
      <c r="F301" s="17" t="s">
        <v>31</v>
      </c>
      <c r="G301" s="1" t="s">
        <v>670</v>
      </c>
      <c r="H301" s="13" t="s">
        <v>671</v>
      </c>
      <c r="I301" s="249">
        <v>1</v>
      </c>
      <c r="J301" s="10" t="s">
        <v>1230</v>
      </c>
      <c r="N301" s="73" t="s">
        <v>535</v>
      </c>
      <c r="Q301" s="73"/>
      <c r="S301" s="28"/>
      <c r="T301" s="18">
        <f>T302</f>
        <v>180001.72</v>
      </c>
      <c r="U301" s="18"/>
      <c r="V301" s="29"/>
      <c r="W301" s="30"/>
      <c r="X301" s="29"/>
      <c r="Y301" s="30"/>
      <c r="AD301" s="182"/>
    </row>
    <row r="302" spans="2:33" s="10" customFormat="1" ht="63.75" x14ac:dyDescent="0.2">
      <c r="B302" s="73" t="s">
        <v>26</v>
      </c>
      <c r="C302" s="73" t="s">
        <v>668</v>
      </c>
      <c r="D302" s="27" t="s">
        <v>27</v>
      </c>
      <c r="E302" s="17" t="s">
        <v>35</v>
      </c>
      <c r="F302" s="17" t="s">
        <v>341</v>
      </c>
      <c r="G302" s="1" t="s">
        <v>672</v>
      </c>
      <c r="K302" s="83" t="s">
        <v>673</v>
      </c>
      <c r="L302" s="83">
        <v>1</v>
      </c>
      <c r="M302" s="83" t="s">
        <v>158</v>
      </c>
      <c r="O302" s="10" t="s">
        <v>674</v>
      </c>
      <c r="Q302" s="73"/>
      <c r="S302" s="28"/>
      <c r="T302" s="18">
        <f>T303+T305</f>
        <v>180001.72</v>
      </c>
      <c r="U302" s="18"/>
      <c r="V302" s="29"/>
      <c r="W302" s="128"/>
      <c r="X302" s="29"/>
      <c r="Y302" s="128"/>
      <c r="AD302" s="182"/>
      <c r="AG302" s="10" t="s">
        <v>1250</v>
      </c>
    </row>
    <row r="303" spans="2:33" s="10" customFormat="1" ht="64.150000000000006" customHeight="1" x14ac:dyDescent="0.2">
      <c r="B303" s="73" t="s">
        <v>26</v>
      </c>
      <c r="C303" s="73" t="s">
        <v>668</v>
      </c>
      <c r="D303" s="27" t="s">
        <v>27</v>
      </c>
      <c r="E303" s="21" t="s">
        <v>40</v>
      </c>
      <c r="F303" s="21" t="s">
        <v>348</v>
      </c>
      <c r="G303" s="2" t="s">
        <v>675</v>
      </c>
      <c r="H303" s="14"/>
      <c r="I303" s="14"/>
      <c r="J303" s="14"/>
      <c r="K303" s="14"/>
      <c r="L303" s="14"/>
      <c r="M303" s="14"/>
      <c r="N303" s="14"/>
      <c r="O303" s="14"/>
      <c r="P303" s="14"/>
      <c r="Q303" s="75"/>
      <c r="R303" s="14"/>
      <c r="S303" s="76"/>
      <c r="T303" s="22">
        <f>T304</f>
        <v>27000</v>
      </c>
      <c r="U303" s="22"/>
      <c r="V303" s="77"/>
      <c r="W303" s="129"/>
      <c r="X303" s="77"/>
      <c r="Y303" s="129"/>
      <c r="Z303" s="14"/>
      <c r="AA303" s="14"/>
      <c r="AB303" s="14"/>
      <c r="AC303" s="14"/>
      <c r="AD303" s="182"/>
      <c r="AG303" s="10" t="s">
        <v>1250</v>
      </c>
    </row>
    <row r="304" spans="2:33" s="10" customFormat="1" ht="38.25" x14ac:dyDescent="0.2">
      <c r="B304" s="73" t="s">
        <v>26</v>
      </c>
      <c r="C304" s="73" t="s">
        <v>668</v>
      </c>
      <c r="D304" s="27" t="s">
        <v>27</v>
      </c>
      <c r="E304" s="24" t="s">
        <v>43</v>
      </c>
      <c r="F304" s="24" t="s">
        <v>349</v>
      </c>
      <c r="G304" s="3" t="s">
        <v>1053</v>
      </c>
      <c r="P304" s="73" t="s">
        <v>636</v>
      </c>
      <c r="Q304" s="34" t="s">
        <v>704</v>
      </c>
      <c r="R304" s="10">
        <v>1</v>
      </c>
      <c r="S304" s="28">
        <v>27000</v>
      </c>
      <c r="T304" s="25">
        <f t="shared" ref="T304:T308" si="79">R304*S304</f>
        <v>27000</v>
      </c>
      <c r="U304" s="50">
        <f>T304/3.29</f>
        <v>8206.6869300911858</v>
      </c>
      <c r="V304" s="78">
        <v>43528</v>
      </c>
      <c r="W304" s="122" t="s">
        <v>49</v>
      </c>
      <c r="X304" s="78">
        <v>43681</v>
      </c>
      <c r="Y304" s="141" t="s">
        <v>49</v>
      </c>
      <c r="Z304" s="73" t="s">
        <v>1184</v>
      </c>
      <c r="AA304" s="10" t="s">
        <v>1040</v>
      </c>
      <c r="AB304" s="40" t="str">
        <f>IF(T304&gt;=500000,"autorizacao previa"," ")</f>
        <v xml:space="preserve"> </v>
      </c>
      <c r="AD304" s="182"/>
      <c r="AG304" s="10" t="s">
        <v>1250</v>
      </c>
    </row>
    <row r="305" spans="2:33" s="10" customFormat="1" ht="38.25" x14ac:dyDescent="0.2">
      <c r="B305" s="73" t="s">
        <v>26</v>
      </c>
      <c r="C305" s="73" t="s">
        <v>668</v>
      </c>
      <c r="D305" s="27" t="s">
        <v>27</v>
      </c>
      <c r="E305" s="21" t="s">
        <v>40</v>
      </c>
      <c r="F305" s="21" t="s">
        <v>676</v>
      </c>
      <c r="G305" s="2" t="s">
        <v>677</v>
      </c>
      <c r="H305" s="14"/>
      <c r="I305" s="14"/>
      <c r="J305" s="14"/>
      <c r="K305" s="14"/>
      <c r="L305" s="14"/>
      <c r="M305" s="14"/>
      <c r="N305" s="14"/>
      <c r="O305" s="14"/>
      <c r="P305" s="14"/>
      <c r="Q305" s="75"/>
      <c r="R305" s="14"/>
      <c r="S305" s="76"/>
      <c r="T305" s="22">
        <f>SUM(T306:T308)</f>
        <v>153001.72</v>
      </c>
      <c r="U305" s="22"/>
      <c r="V305" s="77"/>
      <c r="W305" s="129"/>
      <c r="X305" s="81"/>
      <c r="Y305" s="129"/>
      <c r="Z305" s="14"/>
      <c r="AA305" s="14"/>
      <c r="AB305" s="14"/>
      <c r="AC305" s="14"/>
      <c r="AD305" s="182"/>
      <c r="AG305" s="10" t="s">
        <v>1250</v>
      </c>
    </row>
    <row r="306" spans="2:33" s="10" customFormat="1" x14ac:dyDescent="0.2">
      <c r="B306" s="73" t="s">
        <v>26</v>
      </c>
      <c r="C306" s="73" t="s">
        <v>668</v>
      </c>
      <c r="D306" s="27" t="s">
        <v>27</v>
      </c>
      <c r="E306" s="24" t="s">
        <v>43</v>
      </c>
      <c r="F306" s="24" t="s">
        <v>678</v>
      </c>
      <c r="G306" s="7" t="s">
        <v>60</v>
      </c>
      <c r="P306" s="73" t="s">
        <v>60</v>
      </c>
      <c r="Q306" s="34" t="s">
        <v>60</v>
      </c>
      <c r="R306" s="11">
        <v>6</v>
      </c>
      <c r="S306" s="233">
        <v>177</v>
      </c>
      <c r="T306" s="242">
        <f t="shared" si="79"/>
        <v>1062</v>
      </c>
      <c r="U306" s="50">
        <f t="shared" ref="U306:U308" si="80">T306/3.29</f>
        <v>322.79635258358661</v>
      </c>
      <c r="V306" s="29">
        <v>43718</v>
      </c>
      <c r="W306" s="122" t="s">
        <v>49</v>
      </c>
      <c r="X306" s="29">
        <v>43779</v>
      </c>
      <c r="Y306" s="132" t="s">
        <v>49</v>
      </c>
      <c r="Z306" s="98" t="s">
        <v>60</v>
      </c>
      <c r="AA306" s="40" t="s">
        <v>1186</v>
      </c>
      <c r="AB306" s="40" t="str">
        <f t="shared" ref="AB306:AB308" si="81">IF(T306&gt;=500000,"autorizacao previa"," ")</f>
        <v xml:space="preserve"> </v>
      </c>
      <c r="AD306" s="182"/>
      <c r="AG306" s="10" t="s">
        <v>1250</v>
      </c>
    </row>
    <row r="307" spans="2:33" s="10" customFormat="1" x14ac:dyDescent="0.2">
      <c r="B307" s="73" t="s">
        <v>26</v>
      </c>
      <c r="C307" s="73" t="s">
        <v>668</v>
      </c>
      <c r="D307" s="27" t="s">
        <v>27</v>
      </c>
      <c r="E307" s="24" t="s">
        <v>43</v>
      </c>
      <c r="F307" s="24" t="s">
        <v>679</v>
      </c>
      <c r="G307" s="68" t="s">
        <v>212</v>
      </c>
      <c r="P307" s="73" t="s">
        <v>212</v>
      </c>
      <c r="Q307" s="73" t="s">
        <v>212</v>
      </c>
      <c r="R307" s="11">
        <v>4</v>
      </c>
      <c r="S307" s="233">
        <v>484.93</v>
      </c>
      <c r="T307" s="242">
        <f t="shared" si="79"/>
        <v>1939.72</v>
      </c>
      <c r="U307" s="50">
        <f t="shared" si="80"/>
        <v>589.580547112462</v>
      </c>
      <c r="V307" s="29">
        <v>43718</v>
      </c>
      <c r="W307" s="122" t="s">
        <v>49</v>
      </c>
      <c r="X307" s="29">
        <v>43779</v>
      </c>
      <c r="Y307" s="132" t="s">
        <v>49</v>
      </c>
      <c r="Z307" s="186" t="s">
        <v>212</v>
      </c>
      <c r="AA307" s="40" t="s">
        <v>1186</v>
      </c>
      <c r="AB307" s="40" t="str">
        <f t="shared" si="81"/>
        <v xml:space="preserve"> </v>
      </c>
      <c r="AD307" s="182"/>
      <c r="AG307" s="10" t="s">
        <v>1250</v>
      </c>
    </row>
    <row r="308" spans="2:33" s="10" customFormat="1" ht="38.25" x14ac:dyDescent="0.2">
      <c r="B308" s="73" t="s">
        <v>26</v>
      </c>
      <c r="C308" s="73" t="s">
        <v>668</v>
      </c>
      <c r="D308" s="27" t="s">
        <v>27</v>
      </c>
      <c r="E308" s="24" t="s">
        <v>43</v>
      </c>
      <c r="F308" s="24" t="s">
        <v>680</v>
      </c>
      <c r="G308" s="7" t="s">
        <v>677</v>
      </c>
      <c r="P308" s="188" t="s">
        <v>681</v>
      </c>
      <c r="Q308" s="34" t="s">
        <v>704</v>
      </c>
      <c r="R308" s="10">
        <v>1</v>
      </c>
      <c r="S308" s="28">
        <v>150000</v>
      </c>
      <c r="T308" s="25">
        <f t="shared" si="79"/>
        <v>150000</v>
      </c>
      <c r="U308" s="50">
        <f t="shared" si="80"/>
        <v>45592.705167173255</v>
      </c>
      <c r="V308" s="29">
        <v>43718</v>
      </c>
      <c r="W308" s="122" t="s">
        <v>49</v>
      </c>
      <c r="X308" s="29">
        <v>43779</v>
      </c>
      <c r="Y308" s="132" t="s">
        <v>49</v>
      </c>
      <c r="Z308" s="187" t="s">
        <v>1185</v>
      </c>
      <c r="AA308" s="10" t="s">
        <v>1037</v>
      </c>
      <c r="AB308" s="40" t="str">
        <f t="shared" si="81"/>
        <v xml:space="preserve"> </v>
      </c>
      <c r="AD308" s="182"/>
      <c r="AG308" s="10" t="s">
        <v>1250</v>
      </c>
    </row>
    <row r="309" spans="2:33" s="10" customFormat="1" ht="25.5" x14ac:dyDescent="0.2">
      <c r="B309" s="73" t="s">
        <v>337</v>
      </c>
      <c r="C309" s="73" t="s">
        <v>668</v>
      </c>
      <c r="D309" s="27" t="s">
        <v>27</v>
      </c>
      <c r="E309" s="17" t="s">
        <v>30</v>
      </c>
      <c r="F309" s="17" t="s">
        <v>141</v>
      </c>
      <c r="G309" s="1" t="s">
        <v>682</v>
      </c>
      <c r="H309" s="7" t="s">
        <v>682</v>
      </c>
      <c r="I309" s="249" t="s">
        <v>1223</v>
      </c>
      <c r="J309" s="10" t="s">
        <v>1214</v>
      </c>
      <c r="N309" s="73" t="s">
        <v>535</v>
      </c>
      <c r="Q309" s="73"/>
      <c r="S309" s="28"/>
      <c r="T309" s="18">
        <f>T310</f>
        <v>150000</v>
      </c>
      <c r="U309" s="18"/>
      <c r="V309" s="29"/>
      <c r="W309" s="128"/>
      <c r="X309" s="29"/>
      <c r="Y309" s="128"/>
      <c r="AD309" s="182"/>
    </row>
    <row r="310" spans="2:33" s="10" customFormat="1" ht="51" x14ac:dyDescent="0.2">
      <c r="B310" s="73" t="s">
        <v>337</v>
      </c>
      <c r="C310" s="73" t="s">
        <v>668</v>
      </c>
      <c r="D310" s="27" t="s">
        <v>27</v>
      </c>
      <c r="E310" s="17" t="s">
        <v>35</v>
      </c>
      <c r="F310" s="17" t="s">
        <v>683</v>
      </c>
      <c r="G310" s="1" t="s">
        <v>684</v>
      </c>
      <c r="K310" s="10" t="s">
        <v>685</v>
      </c>
      <c r="L310" s="10">
        <v>1</v>
      </c>
      <c r="M310" s="10" t="s">
        <v>686</v>
      </c>
      <c r="O310" s="10" t="s">
        <v>687</v>
      </c>
      <c r="Q310" s="73"/>
      <c r="S310" s="28"/>
      <c r="T310" s="18">
        <f>T311+T313+T319</f>
        <v>150000</v>
      </c>
      <c r="U310" s="18"/>
      <c r="V310" s="29"/>
      <c r="W310" s="30"/>
      <c r="X310" s="29"/>
      <c r="Y310" s="30"/>
      <c r="AD310" s="182"/>
      <c r="AG310" s="10" t="s">
        <v>1250</v>
      </c>
    </row>
    <row r="311" spans="2:33" s="10" customFormat="1" ht="38.25" x14ac:dyDescent="0.2">
      <c r="B311" s="73" t="s">
        <v>337</v>
      </c>
      <c r="C311" s="73" t="s">
        <v>668</v>
      </c>
      <c r="D311" s="27" t="s">
        <v>27</v>
      </c>
      <c r="E311" s="21" t="s">
        <v>40</v>
      </c>
      <c r="F311" s="21" t="s">
        <v>688</v>
      </c>
      <c r="G311" s="16" t="s">
        <v>1045</v>
      </c>
      <c r="Q311" s="73"/>
      <c r="S311" s="28"/>
      <c r="T311" s="22">
        <f>T312</f>
        <v>74000</v>
      </c>
      <c r="U311" s="22"/>
      <c r="V311" s="29"/>
      <c r="W311" s="128"/>
      <c r="X311" s="29"/>
      <c r="Y311" s="128"/>
      <c r="AD311" s="182"/>
      <c r="AG311" s="10" t="s">
        <v>1250</v>
      </c>
    </row>
    <row r="312" spans="2:33" s="10" customFormat="1" ht="38.25" x14ac:dyDescent="0.2">
      <c r="B312" s="73" t="s">
        <v>337</v>
      </c>
      <c r="C312" s="73" t="s">
        <v>668</v>
      </c>
      <c r="D312" s="27" t="s">
        <v>27</v>
      </c>
      <c r="E312" s="24" t="s">
        <v>43</v>
      </c>
      <c r="F312" s="24" t="s">
        <v>689</v>
      </c>
      <c r="G312" s="4" t="s">
        <v>1046</v>
      </c>
      <c r="P312" s="73" t="s">
        <v>636</v>
      </c>
      <c r="Q312" s="34" t="s">
        <v>1024</v>
      </c>
      <c r="R312" s="10">
        <v>1</v>
      </c>
      <c r="S312" s="28">
        <v>74000</v>
      </c>
      <c r="T312" s="25">
        <f t="shared" ref="T312" si="82">R312*S312</f>
        <v>74000</v>
      </c>
      <c r="U312" s="50">
        <f>T312/3.29</f>
        <v>22492.401215805472</v>
      </c>
      <c r="V312" s="29">
        <v>43411</v>
      </c>
      <c r="W312" s="122" t="s">
        <v>48</v>
      </c>
      <c r="X312" s="29">
        <v>43770</v>
      </c>
      <c r="Y312" s="132" t="s">
        <v>49</v>
      </c>
      <c r="Z312" s="73" t="s">
        <v>1184</v>
      </c>
      <c r="AA312" s="10" t="s">
        <v>1039</v>
      </c>
      <c r="AB312" s="40" t="str">
        <f>IF(T312&gt;=500000,"autorizacao previa"," ")</f>
        <v xml:space="preserve"> </v>
      </c>
      <c r="AD312" s="182"/>
      <c r="AG312" s="10" t="s">
        <v>1250</v>
      </c>
    </row>
    <row r="313" spans="2:33" s="10" customFormat="1" x14ac:dyDescent="0.2">
      <c r="B313" s="73" t="s">
        <v>337</v>
      </c>
      <c r="C313" s="73" t="s">
        <v>668</v>
      </c>
      <c r="D313" s="27" t="s">
        <v>27</v>
      </c>
      <c r="E313" s="21" t="s">
        <v>40</v>
      </c>
      <c r="F313" s="21" t="s">
        <v>690</v>
      </c>
      <c r="G313" s="16" t="s">
        <v>691</v>
      </c>
      <c r="Q313" s="73"/>
      <c r="S313" s="28"/>
      <c r="T313" s="22">
        <f>SUM(T314:T318)</f>
        <v>57050</v>
      </c>
      <c r="U313" s="22"/>
      <c r="V313" s="29"/>
      <c r="W313" s="128"/>
      <c r="X313" s="29"/>
      <c r="Y313" s="128"/>
      <c r="AD313" s="182"/>
      <c r="AG313" s="10" t="s">
        <v>1250</v>
      </c>
    </row>
    <row r="314" spans="2:33" s="10" customFormat="1" ht="25.5" x14ac:dyDescent="0.2">
      <c r="B314" s="73" t="s">
        <v>337</v>
      </c>
      <c r="C314" s="73" t="s">
        <v>668</v>
      </c>
      <c r="D314" s="27" t="s">
        <v>27</v>
      </c>
      <c r="E314" s="24" t="s">
        <v>43</v>
      </c>
      <c r="F314" s="24" t="s">
        <v>692</v>
      </c>
      <c r="G314" s="33" t="s">
        <v>1212</v>
      </c>
      <c r="P314" s="34" t="s">
        <v>214</v>
      </c>
      <c r="Q314" s="93" t="s">
        <v>214</v>
      </c>
      <c r="R314" s="11">
        <v>3480</v>
      </c>
      <c r="S314" s="233">
        <v>5</v>
      </c>
      <c r="T314" s="242">
        <f t="shared" ref="T314:T318" si="83">R314*S314</f>
        <v>17400</v>
      </c>
      <c r="U314" s="50">
        <f t="shared" ref="U314:U318" si="84">T314/3.29</f>
        <v>5288.7537993920969</v>
      </c>
      <c r="V314" s="29">
        <v>43411</v>
      </c>
      <c r="W314" s="122" t="s">
        <v>48</v>
      </c>
      <c r="X314" s="29">
        <v>43770</v>
      </c>
      <c r="Y314" s="132" t="s">
        <v>49</v>
      </c>
      <c r="Z314" s="37" t="s">
        <v>214</v>
      </c>
      <c r="AA314" s="40" t="s">
        <v>1186</v>
      </c>
      <c r="AB314" s="40" t="str">
        <f t="shared" ref="AB314:AB318" si="85">IF(T314&gt;=500000,"autorizacao previa"," ")</f>
        <v xml:space="preserve"> </v>
      </c>
      <c r="AD314" s="182"/>
      <c r="AG314" s="10" t="s">
        <v>1250</v>
      </c>
    </row>
    <row r="315" spans="2:33" s="10" customFormat="1" ht="25.5" x14ac:dyDescent="0.2">
      <c r="B315" s="73" t="s">
        <v>337</v>
      </c>
      <c r="C315" s="73" t="s">
        <v>668</v>
      </c>
      <c r="D315" s="27" t="s">
        <v>27</v>
      </c>
      <c r="E315" s="24" t="s">
        <v>43</v>
      </c>
      <c r="F315" s="24" t="s">
        <v>693</v>
      </c>
      <c r="G315" s="49" t="s">
        <v>62</v>
      </c>
      <c r="P315" s="73" t="s">
        <v>214</v>
      </c>
      <c r="Q315" s="73" t="s">
        <v>214</v>
      </c>
      <c r="R315" s="11">
        <v>3</v>
      </c>
      <c r="S315" s="233">
        <v>9000</v>
      </c>
      <c r="T315" s="242">
        <f t="shared" si="83"/>
        <v>27000</v>
      </c>
      <c r="U315" s="50">
        <f t="shared" si="84"/>
        <v>8206.6869300911858</v>
      </c>
      <c r="V315" s="29">
        <v>43411</v>
      </c>
      <c r="W315" s="122" t="s">
        <v>48</v>
      </c>
      <c r="X315" s="29">
        <v>43770</v>
      </c>
      <c r="Y315" s="132" t="s">
        <v>49</v>
      </c>
      <c r="Z315" s="37" t="s">
        <v>214</v>
      </c>
      <c r="AA315" s="40" t="s">
        <v>1186</v>
      </c>
      <c r="AB315" s="40" t="str">
        <f t="shared" si="85"/>
        <v xml:space="preserve"> </v>
      </c>
      <c r="AD315" s="182"/>
      <c r="AG315" s="10" t="s">
        <v>1250</v>
      </c>
    </row>
    <row r="316" spans="2:33" s="10" customFormat="1" ht="25.5" x14ac:dyDescent="0.2">
      <c r="B316" s="73" t="s">
        <v>337</v>
      </c>
      <c r="C316" s="73" t="s">
        <v>668</v>
      </c>
      <c r="D316" s="27" t="s">
        <v>27</v>
      </c>
      <c r="E316" s="24" t="s">
        <v>43</v>
      </c>
      <c r="F316" s="24" t="s">
        <v>694</v>
      </c>
      <c r="G316" s="4" t="s">
        <v>80</v>
      </c>
      <c r="P316" s="73" t="s">
        <v>214</v>
      </c>
      <c r="Q316" s="73" t="s">
        <v>214</v>
      </c>
      <c r="R316" s="11">
        <v>1</v>
      </c>
      <c r="S316" s="233">
        <v>1000</v>
      </c>
      <c r="T316" s="242">
        <f t="shared" si="83"/>
        <v>1000</v>
      </c>
      <c r="U316" s="50">
        <f t="shared" si="84"/>
        <v>303.951367781155</v>
      </c>
      <c r="V316" s="29">
        <v>43411</v>
      </c>
      <c r="W316" s="122" t="s">
        <v>48</v>
      </c>
      <c r="X316" s="29">
        <v>43770</v>
      </c>
      <c r="Y316" s="132" t="s">
        <v>49</v>
      </c>
      <c r="Z316" s="37"/>
      <c r="AA316" s="40"/>
      <c r="AB316" s="40" t="str">
        <f t="shared" si="85"/>
        <v xml:space="preserve"> </v>
      </c>
      <c r="AD316" s="182"/>
      <c r="AG316" s="10" t="s">
        <v>1250</v>
      </c>
    </row>
    <row r="317" spans="2:33" s="10" customFormat="1" ht="25.5" x14ac:dyDescent="0.2">
      <c r="B317" s="73" t="s">
        <v>337</v>
      </c>
      <c r="C317" s="73" t="s">
        <v>668</v>
      </c>
      <c r="D317" s="27" t="s">
        <v>27</v>
      </c>
      <c r="E317" s="24" t="s">
        <v>43</v>
      </c>
      <c r="F317" s="24" t="s">
        <v>695</v>
      </c>
      <c r="G317" s="33" t="s">
        <v>1022</v>
      </c>
      <c r="P317" s="93" t="s">
        <v>214</v>
      </c>
      <c r="Q317" s="93" t="s">
        <v>214</v>
      </c>
      <c r="R317" s="11">
        <v>4</v>
      </c>
      <c r="S317" s="233">
        <v>1000</v>
      </c>
      <c r="T317" s="242">
        <f t="shared" si="83"/>
        <v>4000</v>
      </c>
      <c r="U317" s="50">
        <f t="shared" si="84"/>
        <v>1215.80547112462</v>
      </c>
      <c r="V317" s="29">
        <v>43411</v>
      </c>
      <c r="W317" s="122" t="s">
        <v>48</v>
      </c>
      <c r="X317" s="29">
        <v>43770</v>
      </c>
      <c r="Y317" s="132" t="s">
        <v>49</v>
      </c>
      <c r="Z317" s="37" t="s">
        <v>214</v>
      </c>
      <c r="AA317" s="40" t="s">
        <v>1186</v>
      </c>
      <c r="AB317" s="40" t="str">
        <f t="shared" si="85"/>
        <v xml:space="preserve"> </v>
      </c>
      <c r="AD317" s="182"/>
      <c r="AG317" s="10" t="s">
        <v>1250</v>
      </c>
    </row>
    <row r="318" spans="2:33" s="10" customFormat="1" x14ac:dyDescent="0.2">
      <c r="B318" s="73" t="s">
        <v>337</v>
      </c>
      <c r="C318" s="73" t="s">
        <v>668</v>
      </c>
      <c r="D318" s="27" t="s">
        <v>27</v>
      </c>
      <c r="E318" s="24" t="s">
        <v>43</v>
      </c>
      <c r="F318" s="24" t="s">
        <v>696</v>
      </c>
      <c r="G318" s="4" t="s">
        <v>1047</v>
      </c>
      <c r="P318" s="73" t="s">
        <v>697</v>
      </c>
      <c r="Q318" s="73" t="s">
        <v>697</v>
      </c>
      <c r="R318" s="11">
        <v>1</v>
      </c>
      <c r="S318" s="233">
        <v>7650</v>
      </c>
      <c r="T318" s="242">
        <f t="shared" si="83"/>
        <v>7650</v>
      </c>
      <c r="U318" s="50">
        <f t="shared" si="84"/>
        <v>2325.227963525836</v>
      </c>
      <c r="V318" s="29">
        <v>43411</v>
      </c>
      <c r="W318" s="122" t="s">
        <v>48</v>
      </c>
      <c r="X318" s="29">
        <v>43770</v>
      </c>
      <c r="Y318" s="132" t="s">
        <v>49</v>
      </c>
      <c r="Z318" s="10" t="s">
        <v>697</v>
      </c>
      <c r="AA318" s="40" t="s">
        <v>1186</v>
      </c>
      <c r="AB318" s="40" t="str">
        <f t="shared" si="85"/>
        <v xml:space="preserve"> </v>
      </c>
      <c r="AD318" s="182"/>
      <c r="AG318" s="10" t="s">
        <v>1250</v>
      </c>
    </row>
    <row r="319" spans="2:33" s="10" customFormat="1" x14ac:dyDescent="0.2">
      <c r="B319" s="73" t="s">
        <v>337</v>
      </c>
      <c r="C319" s="73" t="s">
        <v>668</v>
      </c>
      <c r="D319" s="27" t="s">
        <v>27</v>
      </c>
      <c r="E319" s="21" t="s">
        <v>40</v>
      </c>
      <c r="F319" s="21" t="s">
        <v>698</v>
      </c>
      <c r="G319" s="16" t="s">
        <v>691</v>
      </c>
      <c r="H319" s="75"/>
      <c r="I319" s="75"/>
      <c r="J319" s="75"/>
      <c r="K319" s="75"/>
      <c r="L319" s="75"/>
      <c r="M319" s="75"/>
      <c r="N319" s="75"/>
      <c r="O319" s="75"/>
      <c r="P319" s="75"/>
      <c r="Q319" s="75"/>
      <c r="R319" s="75"/>
      <c r="S319" s="127"/>
      <c r="T319" s="22">
        <f>SUM(T320:T324)</f>
        <v>18950</v>
      </c>
      <c r="U319" s="22"/>
      <c r="V319" s="84"/>
      <c r="W319" s="129"/>
      <c r="X319" s="84"/>
      <c r="Y319" s="129"/>
      <c r="Z319" s="75"/>
      <c r="AA319" s="75"/>
      <c r="AB319" s="75"/>
      <c r="AC319" s="75"/>
      <c r="AD319" s="182"/>
      <c r="AG319" s="10" t="s">
        <v>1250</v>
      </c>
    </row>
    <row r="320" spans="2:33" s="10" customFormat="1" x14ac:dyDescent="0.2">
      <c r="B320" s="73" t="s">
        <v>337</v>
      </c>
      <c r="C320" s="73" t="s">
        <v>668</v>
      </c>
      <c r="D320" s="27" t="s">
        <v>27</v>
      </c>
      <c r="E320" s="24" t="s">
        <v>43</v>
      </c>
      <c r="F320" s="24" t="s">
        <v>699</v>
      </c>
      <c r="G320" s="7" t="s">
        <v>60</v>
      </c>
      <c r="P320" s="73" t="s">
        <v>60</v>
      </c>
      <c r="Q320" s="34" t="s">
        <v>60</v>
      </c>
      <c r="R320" s="11">
        <v>5</v>
      </c>
      <c r="S320" s="233">
        <v>708</v>
      </c>
      <c r="T320" s="242">
        <f t="shared" ref="T320:T324" si="86">R320*S320</f>
        <v>3540</v>
      </c>
      <c r="U320" s="50">
        <f t="shared" ref="U320:U324" si="87">T320/3.29</f>
        <v>1075.9878419452887</v>
      </c>
      <c r="V320" s="29">
        <v>43411</v>
      </c>
      <c r="W320" s="122" t="s">
        <v>48</v>
      </c>
      <c r="X320" s="29">
        <v>43770</v>
      </c>
      <c r="Y320" s="132" t="s">
        <v>49</v>
      </c>
      <c r="Z320" s="98" t="s">
        <v>60</v>
      </c>
      <c r="AA320" s="40" t="s">
        <v>1186</v>
      </c>
      <c r="AB320" s="40" t="str">
        <f t="shared" ref="AB320:AB324" si="88">IF(T320&gt;=500000,"autorizacao previa"," ")</f>
        <v xml:space="preserve"> </v>
      </c>
      <c r="AD320" s="182"/>
      <c r="AG320" s="10" t="s">
        <v>1250</v>
      </c>
    </row>
    <row r="321" spans="2:33" s="10" customFormat="1" x14ac:dyDescent="0.2">
      <c r="B321" s="73" t="s">
        <v>337</v>
      </c>
      <c r="C321" s="73" t="s">
        <v>668</v>
      </c>
      <c r="D321" s="27" t="s">
        <v>27</v>
      </c>
      <c r="E321" s="24" t="s">
        <v>43</v>
      </c>
      <c r="F321" s="24" t="s">
        <v>700</v>
      </c>
      <c r="G321" s="49" t="s">
        <v>313</v>
      </c>
      <c r="P321" s="34" t="s">
        <v>1023</v>
      </c>
      <c r="Q321" s="34" t="s">
        <v>704</v>
      </c>
      <c r="R321" s="10">
        <v>1</v>
      </c>
      <c r="S321" s="28">
        <v>1210</v>
      </c>
      <c r="T321" s="25">
        <f t="shared" si="86"/>
        <v>1210</v>
      </c>
      <c r="U321" s="50">
        <f t="shared" si="87"/>
        <v>367.78115501519756</v>
      </c>
      <c r="V321" s="29">
        <v>43411</v>
      </c>
      <c r="W321" s="122" t="s">
        <v>48</v>
      </c>
      <c r="X321" s="29">
        <v>43770</v>
      </c>
      <c r="Y321" s="132" t="s">
        <v>49</v>
      </c>
      <c r="Z321" s="151" t="s">
        <v>1189</v>
      </c>
      <c r="AA321" s="40" t="s">
        <v>1038</v>
      </c>
      <c r="AB321" s="40" t="str">
        <f t="shared" si="88"/>
        <v xml:space="preserve"> </v>
      </c>
      <c r="AD321" s="182"/>
      <c r="AG321" s="10" t="s">
        <v>1250</v>
      </c>
    </row>
    <row r="322" spans="2:33" s="10" customFormat="1" x14ac:dyDescent="0.2">
      <c r="B322" s="73" t="s">
        <v>337</v>
      </c>
      <c r="C322" s="73" t="s">
        <v>668</v>
      </c>
      <c r="D322" s="27" t="s">
        <v>27</v>
      </c>
      <c r="E322" s="24" t="s">
        <v>43</v>
      </c>
      <c r="F322" s="24" t="s">
        <v>701</v>
      </c>
      <c r="G322" s="4" t="s">
        <v>1019</v>
      </c>
      <c r="P322" s="34" t="s">
        <v>1023</v>
      </c>
      <c r="Q322" s="34" t="s">
        <v>704</v>
      </c>
      <c r="R322" s="10">
        <v>1</v>
      </c>
      <c r="S322" s="28">
        <v>2000</v>
      </c>
      <c r="T322" s="25">
        <f t="shared" si="86"/>
        <v>2000</v>
      </c>
      <c r="U322" s="50">
        <f t="shared" si="87"/>
        <v>607.90273556231</v>
      </c>
      <c r="V322" s="29">
        <v>43411</v>
      </c>
      <c r="W322" s="122" t="s">
        <v>48</v>
      </c>
      <c r="X322" s="29">
        <v>43770</v>
      </c>
      <c r="Y322" s="132" t="s">
        <v>49</v>
      </c>
      <c r="Z322" s="151" t="s">
        <v>1189</v>
      </c>
      <c r="AA322" s="40" t="s">
        <v>1038</v>
      </c>
      <c r="AB322" s="40" t="str">
        <f t="shared" si="88"/>
        <v xml:space="preserve"> </v>
      </c>
      <c r="AD322" s="182"/>
      <c r="AG322" s="10" t="s">
        <v>1250</v>
      </c>
    </row>
    <row r="323" spans="2:33" s="10" customFormat="1" x14ac:dyDescent="0.2">
      <c r="B323" s="73" t="s">
        <v>337</v>
      </c>
      <c r="C323" s="73" t="s">
        <v>668</v>
      </c>
      <c r="D323" s="27" t="s">
        <v>27</v>
      </c>
      <c r="E323" s="24" t="s">
        <v>43</v>
      </c>
      <c r="F323" s="24" t="s">
        <v>702</v>
      </c>
      <c r="G323" s="49" t="s">
        <v>310</v>
      </c>
      <c r="P323" s="34" t="s">
        <v>1023</v>
      </c>
      <c r="Q323" s="34" t="s">
        <v>704</v>
      </c>
      <c r="R323" s="10">
        <v>1</v>
      </c>
      <c r="S323" s="28">
        <v>2000</v>
      </c>
      <c r="T323" s="25">
        <f t="shared" si="86"/>
        <v>2000</v>
      </c>
      <c r="U323" s="50">
        <f t="shared" si="87"/>
        <v>607.90273556231</v>
      </c>
      <c r="V323" s="29">
        <v>43411</v>
      </c>
      <c r="W323" s="122" t="s">
        <v>48</v>
      </c>
      <c r="X323" s="29">
        <v>43770</v>
      </c>
      <c r="Y323" s="132" t="s">
        <v>49</v>
      </c>
      <c r="Z323" s="151" t="s">
        <v>1189</v>
      </c>
      <c r="AA323" s="40" t="s">
        <v>1038</v>
      </c>
      <c r="AB323" s="40" t="str">
        <f t="shared" si="88"/>
        <v xml:space="preserve"> </v>
      </c>
      <c r="AD323" s="182"/>
      <c r="AG323" s="10" t="s">
        <v>1250</v>
      </c>
    </row>
    <row r="324" spans="2:33" s="10" customFormat="1" ht="25.5" x14ac:dyDescent="0.2">
      <c r="B324" s="73" t="s">
        <v>337</v>
      </c>
      <c r="C324" s="73" t="s">
        <v>668</v>
      </c>
      <c r="D324" s="27" t="s">
        <v>27</v>
      </c>
      <c r="E324" s="24" t="s">
        <v>43</v>
      </c>
      <c r="F324" s="24" t="s">
        <v>703</v>
      </c>
      <c r="G324" s="4" t="s">
        <v>1048</v>
      </c>
      <c r="P324" s="73" t="s">
        <v>231</v>
      </c>
      <c r="Q324" s="73" t="s">
        <v>704</v>
      </c>
      <c r="R324" s="10">
        <v>1</v>
      </c>
      <c r="S324" s="28">
        <v>10200</v>
      </c>
      <c r="T324" s="25">
        <f t="shared" si="86"/>
        <v>10200</v>
      </c>
      <c r="U324" s="50">
        <f t="shared" si="87"/>
        <v>3100.3039513677813</v>
      </c>
      <c r="V324" s="29">
        <v>43411</v>
      </c>
      <c r="W324" s="122" t="s">
        <v>48</v>
      </c>
      <c r="X324" s="29">
        <v>43770</v>
      </c>
      <c r="Y324" s="132" t="s">
        <v>49</v>
      </c>
      <c r="Z324" s="187" t="s">
        <v>1185</v>
      </c>
      <c r="AA324" s="10" t="s">
        <v>1038</v>
      </c>
      <c r="AB324" s="40" t="str">
        <f t="shared" si="88"/>
        <v xml:space="preserve"> </v>
      </c>
      <c r="AD324" s="182"/>
      <c r="AG324" s="10" t="s">
        <v>1250</v>
      </c>
    </row>
    <row r="325" spans="2:33" s="10" customFormat="1" x14ac:dyDescent="0.2">
      <c r="B325" s="73" t="s">
        <v>482</v>
      </c>
      <c r="C325" s="73" t="s">
        <v>705</v>
      </c>
      <c r="D325" s="27" t="s">
        <v>27</v>
      </c>
      <c r="E325" s="17" t="s">
        <v>28</v>
      </c>
      <c r="F325" s="17">
        <v>2</v>
      </c>
      <c r="G325" s="1" t="s">
        <v>706</v>
      </c>
      <c r="S325" s="28"/>
      <c r="T325" s="18">
        <f>T326</f>
        <v>149930</v>
      </c>
      <c r="U325" s="18"/>
      <c r="V325" s="29"/>
      <c r="W325" s="30"/>
      <c r="X325" s="29"/>
      <c r="Y325" s="30"/>
      <c r="AD325" s="182"/>
    </row>
    <row r="326" spans="2:33" s="10" customFormat="1" ht="25.5" x14ac:dyDescent="0.2">
      <c r="B326" s="73" t="s">
        <v>482</v>
      </c>
      <c r="C326" s="73" t="s">
        <v>705</v>
      </c>
      <c r="D326" s="27" t="s">
        <v>27</v>
      </c>
      <c r="E326" s="17" t="s">
        <v>30</v>
      </c>
      <c r="F326" s="17" t="s">
        <v>535</v>
      </c>
      <c r="G326" s="1" t="s">
        <v>707</v>
      </c>
      <c r="H326" s="10" t="s">
        <v>1229</v>
      </c>
      <c r="I326" s="249" t="s">
        <v>1221</v>
      </c>
      <c r="J326" s="10" t="s">
        <v>1231</v>
      </c>
      <c r="N326" s="73" t="s">
        <v>535</v>
      </c>
      <c r="S326" s="28"/>
      <c r="T326" s="18">
        <f>T327</f>
        <v>149930</v>
      </c>
      <c r="U326" s="18"/>
      <c r="V326" s="29"/>
      <c r="W326" s="30"/>
      <c r="X326" s="29"/>
      <c r="Y326" s="30"/>
      <c r="AD326" s="182"/>
    </row>
    <row r="327" spans="2:33" s="10" customFormat="1" ht="114.75" x14ac:dyDescent="0.2">
      <c r="B327" s="73" t="s">
        <v>482</v>
      </c>
      <c r="C327" s="73" t="s">
        <v>705</v>
      </c>
      <c r="D327" s="27" t="s">
        <v>27</v>
      </c>
      <c r="E327" s="17" t="s">
        <v>35</v>
      </c>
      <c r="F327" s="17" t="s">
        <v>538</v>
      </c>
      <c r="G327" s="1" t="s">
        <v>708</v>
      </c>
      <c r="K327" s="10" t="s">
        <v>709</v>
      </c>
      <c r="L327" s="10">
        <v>35</v>
      </c>
      <c r="M327" s="10" t="s">
        <v>1231</v>
      </c>
      <c r="O327" s="10" t="s">
        <v>710</v>
      </c>
      <c r="S327" s="28"/>
      <c r="T327" s="18">
        <f>T328+T330</f>
        <v>149930</v>
      </c>
      <c r="U327" s="18"/>
      <c r="V327" s="29"/>
      <c r="W327" s="30"/>
      <c r="X327" s="29"/>
      <c r="Y327" s="30"/>
      <c r="AC327" s="10" t="s">
        <v>711</v>
      </c>
      <c r="AD327" s="182"/>
      <c r="AG327" s="10" t="s">
        <v>1250</v>
      </c>
    </row>
    <row r="328" spans="2:33" s="10" customFormat="1" x14ac:dyDescent="0.2">
      <c r="B328" s="73" t="s">
        <v>482</v>
      </c>
      <c r="C328" s="73" t="s">
        <v>705</v>
      </c>
      <c r="D328" s="27" t="s">
        <v>27</v>
      </c>
      <c r="E328" s="21" t="s">
        <v>40</v>
      </c>
      <c r="F328" s="21" t="s">
        <v>541</v>
      </c>
      <c r="G328" s="2" t="s">
        <v>712</v>
      </c>
      <c r="H328" s="14"/>
      <c r="I328" s="14"/>
      <c r="J328" s="14"/>
      <c r="K328" s="14"/>
      <c r="L328" s="14"/>
      <c r="M328" s="14"/>
      <c r="N328" s="14"/>
      <c r="O328" s="14"/>
      <c r="P328" s="14"/>
      <c r="Q328" s="14"/>
      <c r="R328" s="14"/>
      <c r="S328" s="76"/>
      <c r="T328" s="22">
        <v>50000</v>
      </c>
      <c r="U328" s="22"/>
      <c r="V328" s="77"/>
      <c r="W328" s="80"/>
      <c r="X328" s="77"/>
      <c r="Y328" s="80"/>
      <c r="Z328" s="14"/>
      <c r="AA328" s="14"/>
      <c r="AB328" s="14"/>
      <c r="AC328" s="14"/>
      <c r="AD328" s="182"/>
      <c r="AG328" s="10" t="s">
        <v>1250</v>
      </c>
    </row>
    <row r="329" spans="2:33" s="10" customFormat="1" ht="25.5" x14ac:dyDescent="0.2">
      <c r="B329" s="73" t="s">
        <v>482</v>
      </c>
      <c r="C329" s="73" t="s">
        <v>705</v>
      </c>
      <c r="D329" s="27" t="s">
        <v>27</v>
      </c>
      <c r="E329" s="24" t="s">
        <v>43</v>
      </c>
      <c r="F329" s="24" t="s">
        <v>542</v>
      </c>
      <c r="G329" s="4" t="s">
        <v>712</v>
      </c>
      <c r="P329" s="73" t="s">
        <v>636</v>
      </c>
      <c r="Q329" s="73" t="s">
        <v>704</v>
      </c>
      <c r="R329" s="10">
        <v>1</v>
      </c>
      <c r="S329" s="28">
        <v>50000</v>
      </c>
      <c r="T329" s="25">
        <v>50000</v>
      </c>
      <c r="U329" s="50">
        <f>T329/3.29</f>
        <v>15197.568389057751</v>
      </c>
      <c r="V329" s="29">
        <v>43472</v>
      </c>
      <c r="W329" s="122" t="s">
        <v>48</v>
      </c>
      <c r="X329" s="29">
        <v>43677</v>
      </c>
      <c r="Y329" s="132">
        <v>2019</v>
      </c>
      <c r="Z329" s="73" t="s">
        <v>1184</v>
      </c>
      <c r="AA329" s="10" t="s">
        <v>1039</v>
      </c>
      <c r="AB329" s="40" t="str">
        <f>IF(T329&gt;=500000,"autorizacao previa"," ")</f>
        <v xml:space="preserve"> </v>
      </c>
      <c r="AD329" s="182"/>
      <c r="AG329" s="10" t="s">
        <v>1250</v>
      </c>
    </row>
    <row r="330" spans="2:33" s="10" customFormat="1" ht="38.25" x14ac:dyDescent="0.2">
      <c r="B330" s="73" t="s">
        <v>337</v>
      </c>
      <c r="C330" s="73" t="s">
        <v>705</v>
      </c>
      <c r="D330" s="27" t="s">
        <v>27</v>
      </c>
      <c r="E330" s="21" t="s">
        <v>40</v>
      </c>
      <c r="F330" s="21" t="s">
        <v>713</v>
      </c>
      <c r="G330" s="2" t="s">
        <v>714</v>
      </c>
      <c r="H330" s="14"/>
      <c r="I330" s="14"/>
      <c r="J330" s="14"/>
      <c r="K330" s="14"/>
      <c r="L330" s="14"/>
      <c r="M330" s="14"/>
      <c r="N330" s="14"/>
      <c r="O330" s="14"/>
      <c r="P330" s="14"/>
      <c r="Q330" s="14"/>
      <c r="R330" s="14"/>
      <c r="S330" s="76"/>
      <c r="T330" s="22">
        <v>99930</v>
      </c>
      <c r="U330" s="22"/>
      <c r="V330" s="77"/>
      <c r="W330" s="80"/>
      <c r="X330" s="77"/>
      <c r="Y330" s="80"/>
      <c r="Z330" s="14"/>
      <c r="AA330" s="14"/>
      <c r="AB330" s="14"/>
      <c r="AC330" s="14" t="s">
        <v>715</v>
      </c>
      <c r="AD330" s="182"/>
      <c r="AG330" s="10" t="s">
        <v>1250</v>
      </c>
    </row>
    <row r="331" spans="2:33" s="10" customFormat="1" x14ac:dyDescent="0.2">
      <c r="B331" s="73" t="s">
        <v>337</v>
      </c>
      <c r="C331" s="73" t="s">
        <v>705</v>
      </c>
      <c r="D331" s="27" t="s">
        <v>27</v>
      </c>
      <c r="E331" s="24" t="s">
        <v>43</v>
      </c>
      <c r="F331" s="24" t="s">
        <v>716</v>
      </c>
      <c r="G331" s="68" t="s">
        <v>212</v>
      </c>
      <c r="P331" s="73" t="s">
        <v>212</v>
      </c>
      <c r="Q331" s="73" t="s">
        <v>212</v>
      </c>
      <c r="R331" s="11">
        <v>100</v>
      </c>
      <c r="S331" s="233">
        <v>700</v>
      </c>
      <c r="T331" s="242">
        <v>70000</v>
      </c>
      <c r="U331" s="50">
        <f t="shared" ref="U331:U335" si="89">T331/3.29</f>
        <v>21276.59574468085</v>
      </c>
      <c r="V331" s="29">
        <v>43472</v>
      </c>
      <c r="W331" s="122" t="s">
        <v>48</v>
      </c>
      <c r="X331" s="29">
        <v>43677</v>
      </c>
      <c r="Y331" s="132">
        <v>2019</v>
      </c>
      <c r="Z331" s="186" t="s">
        <v>212</v>
      </c>
      <c r="AA331" s="40" t="s">
        <v>1186</v>
      </c>
      <c r="AB331" s="40" t="str">
        <f t="shared" ref="AB331:AB335" si="90">IF(T331&gt;=500000,"autorizacao previa"," ")</f>
        <v xml:space="preserve"> </v>
      </c>
      <c r="AD331" s="182"/>
      <c r="AG331" s="10" t="s">
        <v>1250</v>
      </c>
    </row>
    <row r="332" spans="2:33" s="10" customFormat="1" x14ac:dyDescent="0.2">
      <c r="B332" s="73" t="s">
        <v>337</v>
      </c>
      <c r="C332" s="73" t="s">
        <v>705</v>
      </c>
      <c r="D332" s="27" t="s">
        <v>27</v>
      </c>
      <c r="E332" s="24" t="s">
        <v>43</v>
      </c>
      <c r="F332" s="24" t="s">
        <v>717</v>
      </c>
      <c r="G332" s="7" t="s">
        <v>60</v>
      </c>
      <c r="P332" s="73" t="s">
        <v>60</v>
      </c>
      <c r="Q332" s="34" t="s">
        <v>60</v>
      </c>
      <c r="R332" s="11">
        <v>90</v>
      </c>
      <c r="S332" s="233">
        <v>177</v>
      </c>
      <c r="T332" s="242">
        <v>15930</v>
      </c>
      <c r="U332" s="50">
        <f t="shared" si="89"/>
        <v>4841.9452887537991</v>
      </c>
      <c r="V332" s="29">
        <v>43472</v>
      </c>
      <c r="W332" s="122" t="s">
        <v>48</v>
      </c>
      <c r="X332" s="29">
        <v>43677</v>
      </c>
      <c r="Y332" s="132">
        <v>2019</v>
      </c>
      <c r="Z332" s="98" t="s">
        <v>60</v>
      </c>
      <c r="AA332" s="40" t="s">
        <v>1186</v>
      </c>
      <c r="AB332" s="40" t="str">
        <f t="shared" si="90"/>
        <v xml:space="preserve"> </v>
      </c>
      <c r="AD332" s="182"/>
      <c r="AG332" s="10" t="s">
        <v>1250</v>
      </c>
    </row>
    <row r="333" spans="2:33" s="10" customFormat="1" x14ac:dyDescent="0.2">
      <c r="B333" s="73" t="s">
        <v>337</v>
      </c>
      <c r="C333" s="73" t="s">
        <v>705</v>
      </c>
      <c r="D333" s="27" t="s">
        <v>27</v>
      </c>
      <c r="E333" s="24" t="s">
        <v>43</v>
      </c>
      <c r="F333" s="24" t="s">
        <v>718</v>
      </c>
      <c r="G333" s="4" t="s">
        <v>1054</v>
      </c>
      <c r="P333" s="155" t="s">
        <v>719</v>
      </c>
      <c r="Q333" s="73" t="s">
        <v>704</v>
      </c>
      <c r="R333" s="10">
        <v>2</v>
      </c>
      <c r="S333" s="28">
        <v>3500</v>
      </c>
      <c r="T333" s="25">
        <v>7000</v>
      </c>
      <c r="U333" s="50">
        <f t="shared" si="89"/>
        <v>2127.6595744680849</v>
      </c>
      <c r="V333" s="29">
        <v>43472</v>
      </c>
      <c r="W333" s="122" t="s">
        <v>48</v>
      </c>
      <c r="X333" s="29">
        <v>43677</v>
      </c>
      <c r="Y333" s="132">
        <v>2019</v>
      </c>
      <c r="Z333" s="187" t="s">
        <v>1185</v>
      </c>
      <c r="AA333" s="10" t="s">
        <v>1038</v>
      </c>
      <c r="AB333" s="40" t="str">
        <f t="shared" si="90"/>
        <v xml:space="preserve"> </v>
      </c>
      <c r="AD333" s="182"/>
      <c r="AG333" s="10" t="s">
        <v>1250</v>
      </c>
    </row>
    <row r="334" spans="2:33" s="10" customFormat="1" ht="25.5" x14ac:dyDescent="0.2">
      <c r="B334" s="73" t="s">
        <v>337</v>
      </c>
      <c r="C334" s="73" t="s">
        <v>705</v>
      </c>
      <c r="D334" s="27" t="s">
        <v>27</v>
      </c>
      <c r="E334" s="24" t="s">
        <v>43</v>
      </c>
      <c r="F334" s="24" t="s">
        <v>720</v>
      </c>
      <c r="G334" s="4" t="s">
        <v>1055</v>
      </c>
      <c r="P334" s="73" t="s">
        <v>214</v>
      </c>
      <c r="Q334" s="73" t="s">
        <v>704</v>
      </c>
      <c r="R334" s="11">
        <v>2</v>
      </c>
      <c r="S334" s="233">
        <v>3000</v>
      </c>
      <c r="T334" s="242">
        <v>6000</v>
      </c>
      <c r="U334" s="50">
        <f t="shared" si="89"/>
        <v>1823.70820668693</v>
      </c>
      <c r="V334" s="29">
        <v>43472</v>
      </c>
      <c r="W334" s="122" t="s">
        <v>48</v>
      </c>
      <c r="X334" s="29">
        <v>43677</v>
      </c>
      <c r="Y334" s="132">
        <v>2019</v>
      </c>
      <c r="Z334" s="37" t="s">
        <v>214</v>
      </c>
      <c r="AA334" s="40" t="s">
        <v>1186</v>
      </c>
      <c r="AB334" s="40" t="str">
        <f t="shared" si="90"/>
        <v xml:space="preserve"> </v>
      </c>
      <c r="AD334" s="182"/>
      <c r="AG334" s="10" t="s">
        <v>1250</v>
      </c>
    </row>
    <row r="335" spans="2:33" s="10" customFormat="1" ht="25.5" x14ac:dyDescent="0.2">
      <c r="B335" s="73" t="s">
        <v>337</v>
      </c>
      <c r="C335" s="73" t="s">
        <v>705</v>
      </c>
      <c r="D335" s="27" t="s">
        <v>27</v>
      </c>
      <c r="E335" s="24" t="s">
        <v>43</v>
      </c>
      <c r="F335" s="24" t="s">
        <v>721</v>
      </c>
      <c r="G335" s="4" t="s">
        <v>80</v>
      </c>
      <c r="P335" s="73" t="s">
        <v>214</v>
      </c>
      <c r="Q335" s="73" t="s">
        <v>214</v>
      </c>
      <c r="R335" s="11">
        <v>1</v>
      </c>
      <c r="S335" s="233">
        <v>1000</v>
      </c>
      <c r="T335" s="242">
        <v>1000</v>
      </c>
      <c r="U335" s="50">
        <f t="shared" si="89"/>
        <v>303.951367781155</v>
      </c>
      <c r="V335" s="29">
        <v>43472</v>
      </c>
      <c r="W335" s="122" t="s">
        <v>48</v>
      </c>
      <c r="X335" s="29">
        <v>43677</v>
      </c>
      <c r="Y335" s="132">
        <v>2019</v>
      </c>
      <c r="Z335" s="37"/>
      <c r="AA335" s="40"/>
      <c r="AB335" s="40" t="str">
        <f t="shared" si="90"/>
        <v xml:space="preserve"> </v>
      </c>
      <c r="AD335" s="182"/>
      <c r="AG335" s="10" t="s">
        <v>1250</v>
      </c>
    </row>
    <row r="336" spans="2:33" s="10" customFormat="1" ht="38.25" x14ac:dyDescent="0.2">
      <c r="B336" s="73" t="s">
        <v>337</v>
      </c>
      <c r="C336" s="73" t="s">
        <v>668</v>
      </c>
      <c r="D336" s="27" t="s">
        <v>27</v>
      </c>
      <c r="E336" s="17" t="s">
        <v>28</v>
      </c>
      <c r="F336" s="17">
        <v>5</v>
      </c>
      <c r="G336" s="13" t="s">
        <v>722</v>
      </c>
      <c r="S336" s="28"/>
      <c r="T336" s="18">
        <f>T337</f>
        <v>160000</v>
      </c>
      <c r="U336" s="18"/>
      <c r="V336" s="29"/>
      <c r="W336" s="30"/>
      <c r="X336" s="29"/>
      <c r="Y336" s="132"/>
      <c r="AD336" s="182"/>
    </row>
    <row r="337" spans="2:33" s="10" customFormat="1" ht="25.5" x14ac:dyDescent="0.2">
      <c r="B337" s="73" t="s">
        <v>337</v>
      </c>
      <c r="C337" s="73" t="s">
        <v>668</v>
      </c>
      <c r="D337" s="27" t="s">
        <v>27</v>
      </c>
      <c r="E337" s="17" t="s">
        <v>30</v>
      </c>
      <c r="F337" s="17" t="s">
        <v>723</v>
      </c>
      <c r="G337" s="1" t="s">
        <v>724</v>
      </c>
      <c r="H337" s="10" t="s">
        <v>1227</v>
      </c>
      <c r="I337" s="249"/>
      <c r="J337" s="10" t="s">
        <v>1228</v>
      </c>
      <c r="N337" s="73" t="s">
        <v>544</v>
      </c>
      <c r="S337" s="28"/>
      <c r="T337" s="18">
        <f>T338</f>
        <v>160000</v>
      </c>
      <c r="U337" s="18"/>
      <c r="V337" s="29"/>
      <c r="W337" s="30"/>
      <c r="X337" s="29"/>
      <c r="Y337" s="132"/>
      <c r="AD337" s="182"/>
    </row>
    <row r="338" spans="2:33" s="10" customFormat="1" ht="121.9" customHeight="1" x14ac:dyDescent="0.2">
      <c r="B338" s="73" t="s">
        <v>337</v>
      </c>
      <c r="C338" s="73" t="s">
        <v>668</v>
      </c>
      <c r="D338" s="27" t="s">
        <v>27</v>
      </c>
      <c r="E338" s="17" t="s">
        <v>35</v>
      </c>
      <c r="F338" s="17" t="s">
        <v>725</v>
      </c>
      <c r="G338" s="1" t="s">
        <v>726</v>
      </c>
      <c r="K338" s="10" t="s">
        <v>727</v>
      </c>
      <c r="O338" s="10" t="s">
        <v>674</v>
      </c>
      <c r="S338" s="28"/>
      <c r="T338" s="18">
        <f>T339+T341</f>
        <v>160000</v>
      </c>
      <c r="U338" s="18"/>
      <c r="V338" s="29"/>
      <c r="W338" s="30"/>
      <c r="X338" s="29"/>
      <c r="Y338" s="132"/>
      <c r="AD338" s="182"/>
      <c r="AG338" s="10" t="s">
        <v>1250</v>
      </c>
    </row>
    <row r="339" spans="2:33" s="10" customFormat="1" ht="64.150000000000006" customHeight="1" x14ac:dyDescent="0.2">
      <c r="B339" s="73" t="s">
        <v>337</v>
      </c>
      <c r="C339" s="73" t="s">
        <v>668</v>
      </c>
      <c r="D339" s="27" t="s">
        <v>27</v>
      </c>
      <c r="E339" s="21" t="s">
        <v>40</v>
      </c>
      <c r="F339" s="21" t="s">
        <v>728</v>
      </c>
      <c r="G339" s="2" t="s">
        <v>729</v>
      </c>
      <c r="H339" s="14"/>
      <c r="I339" s="14"/>
      <c r="J339" s="14"/>
      <c r="K339" s="14"/>
      <c r="L339" s="14"/>
      <c r="M339" s="14"/>
      <c r="N339" s="14"/>
      <c r="O339" s="14"/>
      <c r="P339" s="14"/>
      <c r="Q339" s="14"/>
      <c r="R339" s="14"/>
      <c r="S339" s="76"/>
      <c r="T339" s="22">
        <f>T340</f>
        <v>60000</v>
      </c>
      <c r="U339" s="22"/>
      <c r="V339" s="77"/>
      <c r="W339" s="80"/>
      <c r="X339" s="77"/>
      <c r="Y339" s="133"/>
      <c r="Z339" s="14"/>
      <c r="AA339" s="14"/>
      <c r="AB339" s="14"/>
      <c r="AC339" s="14"/>
      <c r="AD339" s="182"/>
      <c r="AG339" s="10" t="s">
        <v>1250</v>
      </c>
    </row>
    <row r="340" spans="2:33" s="10" customFormat="1" ht="25.5" x14ac:dyDescent="0.2">
      <c r="B340" s="73" t="s">
        <v>337</v>
      </c>
      <c r="C340" s="73" t="s">
        <v>668</v>
      </c>
      <c r="D340" s="27" t="s">
        <v>27</v>
      </c>
      <c r="E340" s="24" t="s">
        <v>43</v>
      </c>
      <c r="F340" s="24" t="s">
        <v>730</v>
      </c>
      <c r="G340" s="4" t="s">
        <v>1182</v>
      </c>
      <c r="H340" s="10" t="s">
        <v>731</v>
      </c>
      <c r="P340" s="73" t="s">
        <v>1027</v>
      </c>
      <c r="Q340" s="73" t="s">
        <v>704</v>
      </c>
      <c r="R340" s="10">
        <v>1</v>
      </c>
      <c r="S340" s="28">
        <v>60000</v>
      </c>
      <c r="T340" s="25">
        <v>60000</v>
      </c>
      <c r="U340" s="50">
        <f>T340/3.29</f>
        <v>18237.082066869301</v>
      </c>
      <c r="V340" s="29">
        <v>43437</v>
      </c>
      <c r="W340" s="122" t="s">
        <v>48</v>
      </c>
      <c r="X340" s="29">
        <v>43524</v>
      </c>
      <c r="Y340" s="132" t="s">
        <v>49</v>
      </c>
      <c r="Z340" s="187" t="s">
        <v>1185</v>
      </c>
      <c r="AA340" s="10" t="s">
        <v>1037</v>
      </c>
      <c r="AB340" s="40" t="str">
        <f>IF(T340&gt;=500000,"autorizacao previa"," ")</f>
        <v xml:space="preserve"> </v>
      </c>
      <c r="AD340" s="182"/>
      <c r="AG340" s="10" t="s">
        <v>1250</v>
      </c>
    </row>
    <row r="341" spans="2:33" s="10" customFormat="1" ht="25.5" x14ac:dyDescent="0.2">
      <c r="B341" s="73" t="s">
        <v>337</v>
      </c>
      <c r="C341" s="73" t="s">
        <v>668</v>
      </c>
      <c r="D341" s="27" t="s">
        <v>27</v>
      </c>
      <c r="E341" s="21" t="s">
        <v>40</v>
      </c>
      <c r="F341" s="21" t="s">
        <v>732</v>
      </c>
      <c r="G341" s="2" t="s">
        <v>733</v>
      </c>
      <c r="H341" s="14"/>
      <c r="I341" s="14"/>
      <c r="J341" s="14"/>
      <c r="K341" s="14"/>
      <c r="L341" s="14"/>
      <c r="M341" s="14"/>
      <c r="N341" s="14"/>
      <c r="O341" s="14"/>
      <c r="P341" s="14"/>
      <c r="Q341" s="14"/>
      <c r="R341" s="14"/>
      <c r="S341" s="76"/>
      <c r="T341" s="22">
        <f>T342</f>
        <v>100000</v>
      </c>
      <c r="U341" s="22"/>
      <c r="V341" s="77"/>
      <c r="W341" s="80"/>
      <c r="X341" s="77"/>
      <c r="Y341" s="133"/>
      <c r="Z341" s="14"/>
      <c r="AA341" s="14"/>
      <c r="AB341" s="14"/>
      <c r="AC341" s="14"/>
      <c r="AD341" s="182"/>
      <c r="AG341" s="10" t="s">
        <v>1250</v>
      </c>
    </row>
    <row r="342" spans="2:33" s="10" customFormat="1" ht="38.25" x14ac:dyDescent="0.2">
      <c r="B342" s="73" t="s">
        <v>337</v>
      </c>
      <c r="C342" s="73" t="s">
        <v>668</v>
      </c>
      <c r="D342" s="27" t="s">
        <v>27</v>
      </c>
      <c r="E342" s="24" t="s">
        <v>43</v>
      </c>
      <c r="F342" s="24" t="s">
        <v>734</v>
      </c>
      <c r="G342" s="7" t="s">
        <v>1183</v>
      </c>
      <c r="H342" s="10" t="s">
        <v>735</v>
      </c>
      <c r="P342" s="73" t="s">
        <v>1027</v>
      </c>
      <c r="Q342" s="73" t="s">
        <v>704</v>
      </c>
      <c r="R342" s="10">
        <v>1</v>
      </c>
      <c r="S342" s="28">
        <v>100000</v>
      </c>
      <c r="T342" s="25">
        <v>100000</v>
      </c>
      <c r="U342" s="50">
        <f>T342/3.29</f>
        <v>30395.136778115502</v>
      </c>
      <c r="V342" s="29">
        <v>43437</v>
      </c>
      <c r="W342" s="122" t="s">
        <v>48</v>
      </c>
      <c r="X342" s="29">
        <v>43524</v>
      </c>
      <c r="Y342" s="132" t="s">
        <v>49</v>
      </c>
      <c r="Z342" s="151" t="s">
        <v>1190</v>
      </c>
      <c r="AA342" s="10" t="s">
        <v>1037</v>
      </c>
      <c r="AB342" s="40" t="str">
        <f>IF(T342&gt;=500000,"autorizacao previa"," ")</f>
        <v xml:space="preserve"> </v>
      </c>
      <c r="AD342" s="182"/>
      <c r="AG342" s="10" t="s">
        <v>1250</v>
      </c>
    </row>
    <row r="343" spans="2:33" s="10" customFormat="1" ht="57.6" customHeight="1" x14ac:dyDescent="0.2">
      <c r="B343" s="73"/>
      <c r="C343" s="73" t="s">
        <v>668</v>
      </c>
      <c r="D343" s="27" t="s">
        <v>27</v>
      </c>
      <c r="E343" s="17" t="s">
        <v>28</v>
      </c>
      <c r="F343" s="17">
        <v>6</v>
      </c>
      <c r="G343" s="1" t="s">
        <v>736</v>
      </c>
      <c r="S343" s="28"/>
      <c r="T343" s="18">
        <f>T344+T354+T360</f>
        <v>535458</v>
      </c>
      <c r="U343" s="18"/>
      <c r="V343" s="29"/>
      <c r="W343" s="30"/>
      <c r="X343" s="29"/>
      <c r="Y343" s="30"/>
      <c r="AD343" s="182"/>
    </row>
    <row r="344" spans="2:33" s="10" customFormat="1" ht="36" customHeight="1" x14ac:dyDescent="0.2">
      <c r="B344" s="73"/>
      <c r="C344" s="73" t="s">
        <v>668</v>
      </c>
      <c r="D344" s="27" t="s">
        <v>27</v>
      </c>
      <c r="E344" s="17" t="s">
        <v>30</v>
      </c>
      <c r="F344" s="17" t="s">
        <v>737</v>
      </c>
      <c r="G344" s="1" t="s">
        <v>738</v>
      </c>
      <c r="H344" s="10" t="s">
        <v>1226</v>
      </c>
      <c r="I344" s="249">
        <v>0</v>
      </c>
      <c r="J344" s="10" t="s">
        <v>1232</v>
      </c>
      <c r="N344" s="73" t="s">
        <v>544</v>
      </c>
      <c r="S344" s="28"/>
      <c r="T344" s="18">
        <f>T345</f>
        <v>49916</v>
      </c>
      <c r="U344" s="18"/>
      <c r="V344" s="29"/>
      <c r="W344" s="30"/>
      <c r="X344" s="29"/>
      <c r="Y344" s="30"/>
      <c r="AD344" s="182"/>
    </row>
    <row r="345" spans="2:33" s="10" customFormat="1" ht="96" customHeight="1" x14ac:dyDescent="0.2">
      <c r="B345" s="73" t="s">
        <v>26</v>
      </c>
      <c r="C345" s="73" t="s">
        <v>668</v>
      </c>
      <c r="D345" s="27" t="s">
        <v>27</v>
      </c>
      <c r="E345" s="17" t="s">
        <v>35</v>
      </c>
      <c r="F345" s="17" t="s">
        <v>739</v>
      </c>
      <c r="G345" s="1" t="s">
        <v>740</v>
      </c>
      <c r="K345" s="10" t="s">
        <v>741</v>
      </c>
      <c r="L345" s="10">
        <v>1</v>
      </c>
      <c r="M345" s="10" t="s">
        <v>549</v>
      </c>
      <c r="O345" s="10" t="s">
        <v>742</v>
      </c>
      <c r="S345" s="28"/>
      <c r="T345" s="18">
        <f>T346+T350</f>
        <v>49916</v>
      </c>
      <c r="U345" s="18"/>
      <c r="V345" s="29"/>
      <c r="W345" s="30"/>
      <c r="X345" s="29"/>
      <c r="Y345" s="30"/>
      <c r="AD345" s="182"/>
      <c r="AG345" s="10" t="s">
        <v>1250</v>
      </c>
    </row>
    <row r="346" spans="2:33" s="10" customFormat="1" ht="76.5" x14ac:dyDescent="0.2">
      <c r="B346" s="188" t="s">
        <v>26</v>
      </c>
      <c r="C346" s="73" t="s">
        <v>668</v>
      </c>
      <c r="D346" s="27" t="s">
        <v>27</v>
      </c>
      <c r="E346" s="21" t="s">
        <v>40</v>
      </c>
      <c r="F346" s="21" t="s">
        <v>743</v>
      </c>
      <c r="G346" s="2" t="s">
        <v>744</v>
      </c>
      <c r="H346" s="14"/>
      <c r="I346" s="14"/>
      <c r="J346" s="14"/>
      <c r="K346" s="14"/>
      <c r="L346" s="14"/>
      <c r="M346" s="14"/>
      <c r="N346" s="14"/>
      <c r="O346" s="14"/>
      <c r="P346" s="14"/>
      <c r="Q346" s="14"/>
      <c r="R346" s="14"/>
      <c r="S346" s="76"/>
      <c r="T346" s="22">
        <f>SUM(T347:T349)</f>
        <v>20000</v>
      </c>
      <c r="U346" s="22"/>
      <c r="V346" s="77"/>
      <c r="W346" s="80"/>
      <c r="X346" s="77"/>
      <c r="Y346" s="80"/>
      <c r="Z346" s="14"/>
      <c r="AA346" s="14"/>
      <c r="AB346" s="14"/>
      <c r="AC346" s="14"/>
      <c r="AD346" s="182"/>
      <c r="AG346" s="10" t="s">
        <v>1250</v>
      </c>
    </row>
    <row r="347" spans="2:33" s="10" customFormat="1" ht="38.25" x14ac:dyDescent="0.2">
      <c r="B347" s="73" t="s">
        <v>26</v>
      </c>
      <c r="C347" s="73" t="s">
        <v>668</v>
      </c>
      <c r="D347" s="27" t="s">
        <v>27</v>
      </c>
      <c r="E347" s="24" t="s">
        <v>43</v>
      </c>
      <c r="F347" s="24" t="s">
        <v>745</v>
      </c>
      <c r="G347" s="7" t="s">
        <v>1181</v>
      </c>
      <c r="L347" s="28"/>
      <c r="P347" s="73" t="s">
        <v>636</v>
      </c>
      <c r="Q347" s="73" t="s">
        <v>1024</v>
      </c>
      <c r="R347" s="10">
        <v>1</v>
      </c>
      <c r="S347" s="28">
        <v>15000</v>
      </c>
      <c r="T347" s="25">
        <v>15000</v>
      </c>
      <c r="U347" s="50">
        <f t="shared" ref="U347:U349" si="91">T347/3.29</f>
        <v>4559.2705167173253</v>
      </c>
      <c r="V347" s="29">
        <v>43444</v>
      </c>
      <c r="W347" s="122" t="s">
        <v>48</v>
      </c>
      <c r="X347" s="29">
        <v>43692</v>
      </c>
      <c r="Y347" s="132">
        <v>2019</v>
      </c>
      <c r="Z347" s="73" t="s">
        <v>1184</v>
      </c>
      <c r="AA347" s="10" t="s">
        <v>1040</v>
      </c>
      <c r="AB347" s="40" t="str">
        <f t="shared" ref="AB347:AB349" si="92">IF(T347&gt;=500000,"autorizacao previa"," ")</f>
        <v xml:space="preserve"> </v>
      </c>
      <c r="AD347" s="182"/>
      <c r="AG347" s="10" t="s">
        <v>1250</v>
      </c>
    </row>
    <row r="348" spans="2:33" s="10" customFormat="1" x14ac:dyDescent="0.2">
      <c r="B348" s="73" t="s">
        <v>26</v>
      </c>
      <c r="C348" s="73" t="s">
        <v>668</v>
      </c>
      <c r="D348" s="27" t="s">
        <v>27</v>
      </c>
      <c r="E348" s="24" t="s">
        <v>43</v>
      </c>
      <c r="F348" s="24" t="s">
        <v>746</v>
      </c>
      <c r="G348" s="7" t="s">
        <v>60</v>
      </c>
      <c r="O348" s="10" t="s">
        <v>178</v>
      </c>
      <c r="P348" s="34" t="s">
        <v>60</v>
      </c>
      <c r="Q348" s="34" t="s">
        <v>60</v>
      </c>
      <c r="R348" s="11">
        <v>6</v>
      </c>
      <c r="S348" s="233">
        <v>240</v>
      </c>
      <c r="T348" s="242">
        <v>1440</v>
      </c>
      <c r="U348" s="50">
        <f t="shared" si="91"/>
        <v>437.68996960486322</v>
      </c>
      <c r="V348" s="29">
        <v>43444</v>
      </c>
      <c r="W348" s="122" t="s">
        <v>48</v>
      </c>
      <c r="X348" s="29">
        <v>43692</v>
      </c>
      <c r="Y348" s="132">
        <v>2019</v>
      </c>
      <c r="Z348" s="98" t="s">
        <v>60</v>
      </c>
      <c r="AA348" s="40" t="s">
        <v>1186</v>
      </c>
      <c r="AB348" s="40" t="str">
        <f t="shared" si="92"/>
        <v xml:space="preserve"> </v>
      </c>
      <c r="AD348" s="182"/>
      <c r="AG348" s="10" t="s">
        <v>1250</v>
      </c>
    </row>
    <row r="349" spans="2:33" s="10" customFormat="1" x14ac:dyDescent="0.2">
      <c r="B349" s="73" t="s">
        <v>26</v>
      </c>
      <c r="C349" s="73" t="s">
        <v>668</v>
      </c>
      <c r="D349" s="27" t="s">
        <v>27</v>
      </c>
      <c r="E349" s="24" t="s">
        <v>43</v>
      </c>
      <c r="F349" s="24" t="s">
        <v>747</v>
      </c>
      <c r="G349" s="68" t="s">
        <v>212</v>
      </c>
      <c r="P349" s="93" t="s">
        <v>212</v>
      </c>
      <c r="Q349" s="93" t="s">
        <v>212</v>
      </c>
      <c r="R349" s="11">
        <v>4</v>
      </c>
      <c r="S349" s="233">
        <v>890</v>
      </c>
      <c r="T349" s="242">
        <v>3560</v>
      </c>
      <c r="U349" s="50">
        <f t="shared" si="91"/>
        <v>1082.0668693009118</v>
      </c>
      <c r="V349" s="29">
        <v>43444</v>
      </c>
      <c r="W349" s="122" t="s">
        <v>48</v>
      </c>
      <c r="X349" s="29">
        <v>43692</v>
      </c>
      <c r="Y349" s="132">
        <v>2019</v>
      </c>
      <c r="Z349" s="186" t="s">
        <v>212</v>
      </c>
      <c r="AA349" s="40" t="s">
        <v>1186</v>
      </c>
      <c r="AB349" s="40" t="str">
        <f t="shared" si="92"/>
        <v xml:space="preserve"> </v>
      </c>
      <c r="AD349" s="182"/>
      <c r="AG349" s="10" t="s">
        <v>1250</v>
      </c>
    </row>
    <row r="350" spans="2:33" s="10" customFormat="1" ht="202.15" customHeight="1" x14ac:dyDescent="0.2">
      <c r="B350" s="188" t="s">
        <v>26</v>
      </c>
      <c r="C350" s="73" t="s">
        <v>668</v>
      </c>
      <c r="D350" s="27" t="s">
        <v>27</v>
      </c>
      <c r="E350" s="21" t="s">
        <v>40</v>
      </c>
      <c r="F350" s="21" t="s">
        <v>748</v>
      </c>
      <c r="G350" s="2" t="s">
        <v>1158</v>
      </c>
      <c r="H350" s="14"/>
      <c r="I350" s="14"/>
      <c r="J350" s="14"/>
      <c r="K350" s="14"/>
      <c r="L350" s="14"/>
      <c r="M350" s="14"/>
      <c r="N350" s="14"/>
      <c r="O350" s="14"/>
      <c r="P350" s="14"/>
      <c r="Q350" s="14"/>
      <c r="R350" s="14"/>
      <c r="S350" s="76"/>
      <c r="T350" s="22">
        <f>SUM(T351:T353)</f>
        <v>29916</v>
      </c>
      <c r="U350" s="22"/>
      <c r="V350" s="77"/>
      <c r="W350" s="80"/>
      <c r="X350" s="77"/>
      <c r="Y350" s="80"/>
      <c r="Z350" s="14"/>
      <c r="AA350" s="14"/>
      <c r="AB350" s="14"/>
      <c r="AC350" s="14"/>
      <c r="AD350" s="182"/>
      <c r="AG350" s="10" t="s">
        <v>1250</v>
      </c>
    </row>
    <row r="351" spans="2:33" s="10" customFormat="1" ht="63.75" x14ac:dyDescent="0.2">
      <c r="B351" s="73" t="s">
        <v>26</v>
      </c>
      <c r="C351" s="73" t="s">
        <v>668</v>
      </c>
      <c r="D351" s="27" t="s">
        <v>27</v>
      </c>
      <c r="E351" s="24" t="s">
        <v>43</v>
      </c>
      <c r="F351" s="24" t="s">
        <v>749</v>
      </c>
      <c r="G351" s="4" t="s">
        <v>1168</v>
      </c>
      <c r="P351" s="73" t="s">
        <v>636</v>
      </c>
      <c r="Q351" s="73" t="s">
        <v>1024</v>
      </c>
      <c r="R351" s="10">
        <v>1</v>
      </c>
      <c r="S351" s="28">
        <v>27000</v>
      </c>
      <c r="T351" s="25">
        <v>27000</v>
      </c>
      <c r="U351" s="50">
        <f t="shared" ref="U351:U353" si="93">T351/3.29</f>
        <v>8206.6869300911858</v>
      </c>
      <c r="V351" s="29">
        <v>43444</v>
      </c>
      <c r="W351" s="122" t="s">
        <v>48</v>
      </c>
      <c r="X351" s="29">
        <v>43692</v>
      </c>
      <c r="Y351" s="132">
        <v>2019</v>
      </c>
      <c r="Z351" s="73" t="s">
        <v>1184</v>
      </c>
      <c r="AA351" s="10" t="s">
        <v>1169</v>
      </c>
      <c r="AB351" s="40" t="str">
        <f t="shared" ref="AB351:AB353" si="94">IF(T351&gt;=500000,"autorizacao previa"," ")</f>
        <v xml:space="preserve"> </v>
      </c>
      <c r="AD351" s="182"/>
      <c r="AG351" s="10" t="s">
        <v>1250</v>
      </c>
    </row>
    <row r="352" spans="2:33" s="10" customFormat="1" x14ac:dyDescent="0.2">
      <c r="B352" s="73" t="s">
        <v>26</v>
      </c>
      <c r="C352" s="73" t="s">
        <v>668</v>
      </c>
      <c r="D352" s="27" t="s">
        <v>27</v>
      </c>
      <c r="E352" s="24" t="s">
        <v>43</v>
      </c>
      <c r="F352" s="24" t="s">
        <v>750</v>
      </c>
      <c r="G352" s="7" t="s">
        <v>60</v>
      </c>
      <c r="P352" s="34" t="s">
        <v>60</v>
      </c>
      <c r="Q352" s="34" t="s">
        <v>60</v>
      </c>
      <c r="R352" s="11">
        <v>8</v>
      </c>
      <c r="S352" s="233">
        <v>177</v>
      </c>
      <c r="T352" s="242">
        <v>1416</v>
      </c>
      <c r="U352" s="50">
        <f t="shared" si="93"/>
        <v>430.3951367781155</v>
      </c>
      <c r="V352" s="29">
        <v>43444</v>
      </c>
      <c r="W352" s="122" t="s">
        <v>48</v>
      </c>
      <c r="X352" s="29">
        <v>43692</v>
      </c>
      <c r="Y352" s="132">
        <v>2019</v>
      </c>
      <c r="Z352" s="98" t="s">
        <v>60</v>
      </c>
      <c r="AA352" s="40" t="s">
        <v>1186</v>
      </c>
      <c r="AB352" s="40" t="str">
        <f t="shared" si="94"/>
        <v xml:space="preserve"> </v>
      </c>
      <c r="AD352" s="182"/>
      <c r="AG352" s="10" t="s">
        <v>1250</v>
      </c>
    </row>
    <row r="353" spans="2:33" s="10" customFormat="1" ht="25.5" x14ac:dyDescent="0.2">
      <c r="B353" s="73" t="s">
        <v>26</v>
      </c>
      <c r="C353" s="73" t="s">
        <v>668</v>
      </c>
      <c r="D353" s="27" t="s">
        <v>27</v>
      </c>
      <c r="E353" s="24" t="s">
        <v>43</v>
      </c>
      <c r="F353" s="24" t="s">
        <v>751</v>
      </c>
      <c r="G353" s="49" t="s">
        <v>62</v>
      </c>
      <c r="P353" s="73" t="s">
        <v>214</v>
      </c>
      <c r="Q353" s="73" t="s">
        <v>214</v>
      </c>
      <c r="R353" s="11">
        <v>2</v>
      </c>
      <c r="S353" s="233">
        <v>750</v>
      </c>
      <c r="T353" s="242">
        <v>1500</v>
      </c>
      <c r="U353" s="50">
        <f t="shared" si="93"/>
        <v>455.9270516717325</v>
      </c>
      <c r="V353" s="29">
        <v>43444</v>
      </c>
      <c r="W353" s="122" t="s">
        <v>48</v>
      </c>
      <c r="X353" s="29">
        <v>43692</v>
      </c>
      <c r="Y353" s="132">
        <v>2019</v>
      </c>
      <c r="Z353" s="37" t="s">
        <v>214</v>
      </c>
      <c r="AA353" s="40" t="s">
        <v>1186</v>
      </c>
      <c r="AB353" s="40" t="str">
        <f t="shared" si="94"/>
        <v xml:space="preserve"> </v>
      </c>
      <c r="AD353" s="182"/>
      <c r="AG353" s="10" t="s">
        <v>1250</v>
      </c>
    </row>
    <row r="354" spans="2:33" s="10" customFormat="1" x14ac:dyDescent="0.2">
      <c r="B354" s="73" t="s">
        <v>26</v>
      </c>
      <c r="C354" s="73" t="s">
        <v>668</v>
      </c>
      <c r="D354" s="27" t="s">
        <v>27</v>
      </c>
      <c r="E354" s="17" t="s">
        <v>30</v>
      </c>
      <c r="F354" s="17" t="s">
        <v>752</v>
      </c>
      <c r="G354" s="1" t="s">
        <v>753</v>
      </c>
      <c r="H354" s="10" t="s">
        <v>1225</v>
      </c>
      <c r="I354" s="249">
        <v>50</v>
      </c>
      <c r="J354" s="10" t="s">
        <v>1231</v>
      </c>
      <c r="N354" s="73" t="s">
        <v>544</v>
      </c>
      <c r="S354" s="28"/>
      <c r="T354" s="18">
        <f>T355</f>
        <v>99922</v>
      </c>
      <c r="U354" s="18"/>
      <c r="V354" s="29"/>
      <c r="W354" s="30"/>
      <c r="X354" s="29"/>
      <c r="Y354" s="30"/>
      <c r="AD354" s="182"/>
    </row>
    <row r="355" spans="2:33" s="10" customFormat="1" ht="51" x14ac:dyDescent="0.2">
      <c r="B355" s="73" t="s">
        <v>26</v>
      </c>
      <c r="C355" s="73" t="s">
        <v>668</v>
      </c>
      <c r="D355" s="27" t="s">
        <v>27</v>
      </c>
      <c r="E355" s="17" t="s">
        <v>35</v>
      </c>
      <c r="F355" s="17" t="s">
        <v>754</v>
      </c>
      <c r="G355" s="1" t="s">
        <v>755</v>
      </c>
      <c r="K355" s="10" t="s">
        <v>756</v>
      </c>
      <c r="O355" s="10" t="s">
        <v>742</v>
      </c>
      <c r="S355" s="28"/>
      <c r="T355" s="18">
        <f>T356</f>
        <v>99922</v>
      </c>
      <c r="U355" s="18"/>
      <c r="V355" s="29"/>
      <c r="W355" s="30"/>
      <c r="X355" s="29"/>
      <c r="Y355" s="30"/>
      <c r="AD355" s="182"/>
      <c r="AG355" s="10" t="s">
        <v>1250</v>
      </c>
    </row>
    <row r="356" spans="2:33" s="10" customFormat="1" ht="76.5" x14ac:dyDescent="0.2">
      <c r="B356" s="188" t="s">
        <v>26</v>
      </c>
      <c r="C356" s="73" t="s">
        <v>668</v>
      </c>
      <c r="D356" s="27" t="s">
        <v>27</v>
      </c>
      <c r="E356" s="21" t="s">
        <v>40</v>
      </c>
      <c r="F356" s="21" t="s">
        <v>757</v>
      </c>
      <c r="G356" s="2" t="s">
        <v>758</v>
      </c>
      <c r="H356" s="14"/>
      <c r="I356" s="14"/>
      <c r="J356" s="14"/>
      <c r="K356" s="14"/>
      <c r="L356" s="14"/>
      <c r="M356" s="14"/>
      <c r="N356" s="14"/>
      <c r="O356" s="14"/>
      <c r="P356" s="14"/>
      <c r="Q356" s="14"/>
      <c r="R356" s="14"/>
      <c r="S356" s="76"/>
      <c r="T356" s="22">
        <f>SUM(T357:T359)</f>
        <v>99922</v>
      </c>
      <c r="U356" s="22"/>
      <c r="V356" s="77"/>
      <c r="W356" s="80"/>
      <c r="X356" s="77"/>
      <c r="Y356" s="80"/>
      <c r="Z356" s="14"/>
      <c r="AA356" s="14"/>
      <c r="AB356" s="14"/>
      <c r="AC356" s="14"/>
      <c r="AD356" s="182"/>
      <c r="AG356" s="10" t="s">
        <v>1250</v>
      </c>
    </row>
    <row r="357" spans="2:33" s="10" customFormat="1" ht="38.25" x14ac:dyDescent="0.2">
      <c r="B357" s="73" t="s">
        <v>26</v>
      </c>
      <c r="C357" s="73" t="s">
        <v>668</v>
      </c>
      <c r="D357" s="27" t="s">
        <v>27</v>
      </c>
      <c r="E357" s="24" t="s">
        <v>43</v>
      </c>
      <c r="F357" s="24" t="s">
        <v>759</v>
      </c>
      <c r="G357" s="4" t="s">
        <v>1056</v>
      </c>
      <c r="P357" s="73" t="s">
        <v>636</v>
      </c>
      <c r="Q357" s="73" t="s">
        <v>704</v>
      </c>
      <c r="R357" s="10">
        <v>1</v>
      </c>
      <c r="S357" s="28">
        <v>90000</v>
      </c>
      <c r="T357" s="25">
        <v>90000</v>
      </c>
      <c r="U357" s="50">
        <f t="shared" ref="U357:U359" si="95">T357/3.29</f>
        <v>27355.62310030395</v>
      </c>
      <c r="V357" s="29">
        <v>43444</v>
      </c>
      <c r="W357" s="122" t="s">
        <v>48</v>
      </c>
      <c r="X357" s="29">
        <v>43692</v>
      </c>
      <c r="Y357" s="132">
        <v>2019</v>
      </c>
      <c r="Z357" s="73" t="s">
        <v>1184</v>
      </c>
      <c r="AA357" s="10" t="s">
        <v>1039</v>
      </c>
      <c r="AB357" s="40" t="str">
        <f t="shared" ref="AB357:AB359" si="96">IF(T357&gt;=500000,"autorizacao previa"," ")</f>
        <v xml:space="preserve"> </v>
      </c>
      <c r="AD357" s="182"/>
      <c r="AG357" s="10" t="s">
        <v>1250</v>
      </c>
    </row>
    <row r="358" spans="2:33" s="10" customFormat="1" x14ac:dyDescent="0.2">
      <c r="B358" s="73" t="s">
        <v>26</v>
      </c>
      <c r="C358" s="73" t="s">
        <v>668</v>
      </c>
      <c r="D358" s="27" t="s">
        <v>27</v>
      </c>
      <c r="E358" s="24" t="s">
        <v>43</v>
      </c>
      <c r="F358" s="24" t="s">
        <v>760</v>
      </c>
      <c r="G358" s="7" t="s">
        <v>60</v>
      </c>
      <c r="P358" s="34" t="s">
        <v>60</v>
      </c>
      <c r="Q358" s="34" t="s">
        <v>60</v>
      </c>
      <c r="R358" s="11">
        <v>46</v>
      </c>
      <c r="S358" s="233">
        <v>177</v>
      </c>
      <c r="T358" s="242">
        <v>8142</v>
      </c>
      <c r="U358" s="50">
        <f t="shared" si="95"/>
        <v>2474.772036474164</v>
      </c>
      <c r="V358" s="29">
        <v>43444</v>
      </c>
      <c r="W358" s="122" t="s">
        <v>48</v>
      </c>
      <c r="X358" s="29">
        <v>43692</v>
      </c>
      <c r="Y358" s="132">
        <v>2019</v>
      </c>
      <c r="Z358" s="98" t="s">
        <v>60</v>
      </c>
      <c r="AA358" s="40" t="s">
        <v>1186</v>
      </c>
      <c r="AB358" s="40" t="str">
        <f t="shared" si="96"/>
        <v xml:space="preserve"> </v>
      </c>
      <c r="AD358" s="182"/>
      <c r="AG358" s="10" t="s">
        <v>1250</v>
      </c>
    </row>
    <row r="359" spans="2:33" s="10" customFormat="1" x14ac:dyDescent="0.2">
      <c r="B359" s="73" t="s">
        <v>26</v>
      </c>
      <c r="C359" s="73" t="s">
        <v>668</v>
      </c>
      <c r="D359" s="27" t="s">
        <v>27</v>
      </c>
      <c r="E359" s="24" t="s">
        <v>43</v>
      </c>
      <c r="F359" s="24" t="s">
        <v>761</v>
      </c>
      <c r="G359" s="68" t="s">
        <v>212</v>
      </c>
      <c r="P359" s="93" t="s">
        <v>212</v>
      </c>
      <c r="Q359" s="93" t="s">
        <v>212</v>
      </c>
      <c r="R359" s="11">
        <v>2</v>
      </c>
      <c r="S359" s="233">
        <v>890</v>
      </c>
      <c r="T359" s="242">
        <v>1780</v>
      </c>
      <c r="U359" s="50">
        <f t="shared" si="95"/>
        <v>541.03343465045589</v>
      </c>
      <c r="V359" s="29">
        <v>43444</v>
      </c>
      <c r="W359" s="122" t="s">
        <v>48</v>
      </c>
      <c r="X359" s="29">
        <v>43692</v>
      </c>
      <c r="Y359" s="132">
        <v>2019</v>
      </c>
      <c r="Z359" s="186" t="s">
        <v>212</v>
      </c>
      <c r="AA359" s="40" t="s">
        <v>1186</v>
      </c>
      <c r="AB359" s="40" t="str">
        <f t="shared" si="96"/>
        <v xml:space="preserve"> </v>
      </c>
      <c r="AD359" s="182"/>
      <c r="AG359" s="10" t="s">
        <v>1250</v>
      </c>
    </row>
    <row r="360" spans="2:33" s="10" customFormat="1" x14ac:dyDescent="0.2">
      <c r="B360" s="73" t="s">
        <v>26</v>
      </c>
      <c r="C360" s="73" t="s">
        <v>668</v>
      </c>
      <c r="D360" s="27" t="s">
        <v>27</v>
      </c>
      <c r="E360" s="17" t="s">
        <v>30</v>
      </c>
      <c r="F360" s="17" t="s">
        <v>762</v>
      </c>
      <c r="G360" s="8" t="s">
        <v>763</v>
      </c>
      <c r="H360" s="83" t="s">
        <v>1224</v>
      </c>
      <c r="I360" s="249" t="s">
        <v>1221</v>
      </c>
      <c r="J360" s="10" t="s">
        <v>1222</v>
      </c>
      <c r="N360" s="73" t="s">
        <v>544</v>
      </c>
      <c r="S360" s="28"/>
      <c r="T360" s="18">
        <f>T361</f>
        <v>385620</v>
      </c>
      <c r="U360" s="18"/>
      <c r="V360" s="29"/>
      <c r="W360" s="30"/>
      <c r="X360" s="29"/>
      <c r="Y360" s="30"/>
      <c r="AD360" s="182"/>
    </row>
    <row r="361" spans="2:33" s="10" customFormat="1" ht="63.75" x14ac:dyDescent="0.2">
      <c r="B361" s="73" t="s">
        <v>26</v>
      </c>
      <c r="C361" s="73" t="s">
        <v>668</v>
      </c>
      <c r="D361" s="27" t="s">
        <v>27</v>
      </c>
      <c r="E361" s="17" t="s">
        <v>35</v>
      </c>
      <c r="F361" s="17" t="s">
        <v>764</v>
      </c>
      <c r="G361" s="8" t="s">
        <v>765</v>
      </c>
      <c r="K361" s="10" t="s">
        <v>766</v>
      </c>
      <c r="L361" s="10">
        <v>25</v>
      </c>
      <c r="M361" s="10" t="s">
        <v>1232</v>
      </c>
      <c r="O361" s="10" t="s">
        <v>742</v>
      </c>
      <c r="S361" s="28"/>
      <c r="T361" s="18">
        <f>T362</f>
        <v>385620</v>
      </c>
      <c r="U361" s="18"/>
      <c r="V361" s="29"/>
      <c r="W361" s="30"/>
      <c r="X361" s="29"/>
      <c r="Y361" s="30"/>
      <c r="AD361" s="182"/>
      <c r="AG361" s="10" t="s">
        <v>1250</v>
      </c>
    </row>
    <row r="362" spans="2:33" s="10" customFormat="1" ht="51" x14ac:dyDescent="0.2">
      <c r="B362" s="188" t="s">
        <v>26</v>
      </c>
      <c r="C362" s="73" t="s">
        <v>668</v>
      </c>
      <c r="D362" s="27" t="s">
        <v>27</v>
      </c>
      <c r="E362" s="21" t="s">
        <v>40</v>
      </c>
      <c r="F362" s="21" t="s">
        <v>767</v>
      </c>
      <c r="G362" s="2" t="s">
        <v>768</v>
      </c>
      <c r="H362" s="14"/>
      <c r="I362" s="14"/>
      <c r="J362" s="14"/>
      <c r="K362" s="14"/>
      <c r="L362" s="14"/>
      <c r="M362" s="14"/>
      <c r="N362" s="14"/>
      <c r="O362" s="14"/>
      <c r="P362" s="14"/>
      <c r="Q362" s="14"/>
      <c r="R362" s="14"/>
      <c r="S362" s="76"/>
      <c r="T362" s="22">
        <f>SUM(T363:T364)</f>
        <v>385620</v>
      </c>
      <c r="U362" s="22"/>
      <c r="V362" s="77"/>
      <c r="W362" s="80"/>
      <c r="X362" s="77"/>
      <c r="Y362" s="80"/>
      <c r="Z362" s="14"/>
      <c r="AA362" s="14"/>
      <c r="AB362" s="14"/>
      <c r="AC362" s="14"/>
      <c r="AD362" s="182"/>
      <c r="AG362" s="10" t="s">
        <v>1250</v>
      </c>
    </row>
    <row r="363" spans="2:33" s="10" customFormat="1" ht="51" x14ac:dyDescent="0.2">
      <c r="B363" s="73" t="s">
        <v>26</v>
      </c>
      <c r="C363" s="73" t="s">
        <v>668</v>
      </c>
      <c r="D363" s="27" t="s">
        <v>27</v>
      </c>
      <c r="E363" s="24" t="s">
        <v>43</v>
      </c>
      <c r="F363" s="24" t="s">
        <v>769</v>
      </c>
      <c r="G363" s="146" t="s">
        <v>1170</v>
      </c>
      <c r="P363" s="73" t="s">
        <v>636</v>
      </c>
      <c r="Q363" s="73" t="s">
        <v>704</v>
      </c>
      <c r="R363" s="10">
        <v>1</v>
      </c>
      <c r="S363" s="28">
        <v>375000</v>
      </c>
      <c r="T363" s="25">
        <v>375000</v>
      </c>
      <c r="U363" s="50">
        <f t="shared" ref="U363:U364" si="97">T363/3.29</f>
        <v>113981.76291793313</v>
      </c>
      <c r="V363" s="29">
        <v>43444</v>
      </c>
      <c r="W363" s="122" t="s">
        <v>48</v>
      </c>
      <c r="X363" s="29">
        <v>43511</v>
      </c>
      <c r="Y363" s="132">
        <v>2019</v>
      </c>
      <c r="Z363" s="187" t="s">
        <v>1185</v>
      </c>
      <c r="AA363" s="10" t="s">
        <v>1037</v>
      </c>
      <c r="AB363" s="40" t="str">
        <f t="shared" ref="AB363:AB364" si="98">IF(T363&gt;=500000,"autorizacao previa"," ")</f>
        <v xml:space="preserve"> </v>
      </c>
      <c r="AD363" s="182"/>
      <c r="AG363" s="10" t="s">
        <v>1250</v>
      </c>
    </row>
    <row r="364" spans="2:33" s="10" customFormat="1" x14ac:dyDescent="0.2">
      <c r="B364" s="73" t="s">
        <v>26</v>
      </c>
      <c r="C364" s="73" t="s">
        <v>668</v>
      </c>
      <c r="D364" s="27" t="s">
        <v>27</v>
      </c>
      <c r="E364" s="24" t="s">
        <v>43</v>
      </c>
      <c r="F364" s="24" t="s">
        <v>770</v>
      </c>
      <c r="G364" s="7" t="s">
        <v>60</v>
      </c>
      <c r="P364" s="34" t="s">
        <v>60</v>
      </c>
      <c r="Q364" s="34" t="s">
        <v>60</v>
      </c>
      <c r="R364" s="11">
        <v>60</v>
      </c>
      <c r="S364" s="233">
        <v>177</v>
      </c>
      <c r="T364" s="242">
        <v>10620</v>
      </c>
      <c r="U364" s="50">
        <f t="shared" si="97"/>
        <v>3227.9635258358662</v>
      </c>
      <c r="V364" s="29">
        <v>43444</v>
      </c>
      <c r="W364" s="122" t="s">
        <v>48</v>
      </c>
      <c r="X364" s="29">
        <v>43511</v>
      </c>
      <c r="Y364" s="132">
        <v>2019</v>
      </c>
      <c r="Z364" s="98" t="s">
        <v>60</v>
      </c>
      <c r="AA364" s="40" t="s">
        <v>1186</v>
      </c>
      <c r="AB364" s="40" t="str">
        <f t="shared" si="98"/>
        <v xml:space="preserve"> </v>
      </c>
      <c r="AD364" s="182"/>
      <c r="AG364" s="10" t="s">
        <v>1250</v>
      </c>
    </row>
    <row r="365" spans="2:33" s="10" customFormat="1" ht="25.5" x14ac:dyDescent="0.2">
      <c r="B365" s="73" t="s">
        <v>482</v>
      </c>
      <c r="C365" s="73" t="s">
        <v>668</v>
      </c>
      <c r="D365" s="27" t="s">
        <v>27</v>
      </c>
      <c r="E365" s="17" t="s">
        <v>28</v>
      </c>
      <c r="F365" s="17" t="s">
        <v>771</v>
      </c>
      <c r="G365" s="1" t="s">
        <v>772</v>
      </c>
      <c r="K365" s="10" t="s">
        <v>772</v>
      </c>
      <c r="S365" s="28"/>
      <c r="T365" s="18">
        <f>T366+T370+T376</f>
        <v>224996</v>
      </c>
      <c r="U365" s="18"/>
      <c r="V365" s="29"/>
      <c r="W365" s="30"/>
      <c r="X365" s="29"/>
      <c r="Y365" s="30"/>
      <c r="AD365" s="182"/>
    </row>
    <row r="366" spans="2:33" s="10" customFormat="1" ht="38.25" x14ac:dyDescent="0.2">
      <c r="B366" s="73" t="s">
        <v>482</v>
      </c>
      <c r="C366" s="73" t="s">
        <v>668</v>
      </c>
      <c r="D366" s="27" t="s">
        <v>27</v>
      </c>
      <c r="E366" s="17" t="s">
        <v>30</v>
      </c>
      <c r="F366" s="17" t="s">
        <v>773</v>
      </c>
      <c r="G366" s="1" t="s">
        <v>774</v>
      </c>
      <c r="H366" s="85" t="s">
        <v>775</v>
      </c>
      <c r="I366" s="249" t="s">
        <v>1221</v>
      </c>
      <c r="J366" s="10" t="s">
        <v>377</v>
      </c>
      <c r="N366" s="73" t="s">
        <v>535</v>
      </c>
      <c r="S366" s="28"/>
      <c r="T366" s="18">
        <f>T367</f>
        <v>60000</v>
      </c>
      <c r="U366" s="18"/>
      <c r="V366" s="29"/>
      <c r="W366" s="30"/>
      <c r="X366" s="29"/>
      <c r="Y366" s="30"/>
      <c r="AD366" s="182"/>
    </row>
    <row r="367" spans="2:33" s="10" customFormat="1" ht="89.25" x14ac:dyDescent="0.2">
      <c r="B367" s="73" t="s">
        <v>482</v>
      </c>
      <c r="C367" s="73" t="s">
        <v>668</v>
      </c>
      <c r="D367" s="27" t="s">
        <v>27</v>
      </c>
      <c r="E367" s="17" t="s">
        <v>35</v>
      </c>
      <c r="F367" s="17" t="s">
        <v>776</v>
      </c>
      <c r="G367" s="1" t="s">
        <v>777</v>
      </c>
      <c r="H367" s="7" t="s">
        <v>1242</v>
      </c>
      <c r="L367" s="10">
        <v>1</v>
      </c>
      <c r="M367" s="10" t="s">
        <v>377</v>
      </c>
      <c r="O367" s="10" t="s">
        <v>778</v>
      </c>
      <c r="P367" s="10" t="s">
        <v>46</v>
      </c>
      <c r="S367" s="28"/>
      <c r="T367" s="18">
        <f>T368</f>
        <v>60000</v>
      </c>
      <c r="U367" s="18"/>
      <c r="V367" s="29"/>
      <c r="W367" s="30"/>
      <c r="X367" s="29"/>
      <c r="Y367" s="30"/>
      <c r="AD367" s="182"/>
      <c r="AG367" s="10" t="s">
        <v>1250</v>
      </c>
    </row>
    <row r="368" spans="2:33" s="10" customFormat="1" ht="25.5" x14ac:dyDescent="0.2">
      <c r="B368" s="73" t="s">
        <v>482</v>
      </c>
      <c r="C368" s="73" t="s">
        <v>668</v>
      </c>
      <c r="D368" s="27" t="s">
        <v>27</v>
      </c>
      <c r="E368" s="21" t="s">
        <v>40</v>
      </c>
      <c r="F368" s="21" t="s">
        <v>779</v>
      </c>
      <c r="G368" s="2" t="s">
        <v>780</v>
      </c>
      <c r="H368" s="14"/>
      <c r="I368" s="14"/>
      <c r="J368" s="14"/>
      <c r="K368" s="14"/>
      <c r="L368" s="14"/>
      <c r="M368" s="14"/>
      <c r="N368" s="14"/>
      <c r="O368" s="14"/>
      <c r="P368" s="14"/>
      <c r="Q368" s="14"/>
      <c r="R368" s="14"/>
      <c r="S368" s="76"/>
      <c r="T368" s="22">
        <f>T369</f>
        <v>60000</v>
      </c>
      <c r="U368" s="22"/>
      <c r="V368" s="77"/>
      <c r="W368" s="80"/>
      <c r="X368" s="77"/>
      <c r="Y368" s="80"/>
      <c r="Z368" s="14"/>
      <c r="AA368" s="14"/>
      <c r="AB368" s="14"/>
      <c r="AC368" s="14"/>
      <c r="AD368" s="182"/>
      <c r="AG368" s="10" t="s">
        <v>1250</v>
      </c>
    </row>
    <row r="369" spans="2:33" s="10" customFormat="1" ht="25.5" x14ac:dyDescent="0.2">
      <c r="B369" s="73" t="s">
        <v>482</v>
      </c>
      <c r="C369" s="73" t="s">
        <v>668</v>
      </c>
      <c r="D369" s="27" t="s">
        <v>27</v>
      </c>
      <c r="E369" s="24" t="s">
        <v>43</v>
      </c>
      <c r="F369" s="24" t="s">
        <v>781</v>
      </c>
      <c r="G369" s="4" t="s">
        <v>780</v>
      </c>
      <c r="P369" s="73" t="s">
        <v>636</v>
      </c>
      <c r="Q369" s="34" t="s">
        <v>704</v>
      </c>
      <c r="R369" s="10">
        <v>1</v>
      </c>
      <c r="S369" s="28">
        <v>60000</v>
      </c>
      <c r="T369" s="25">
        <v>60000</v>
      </c>
      <c r="U369" s="50">
        <f>T369/3.29</f>
        <v>18237.082066869301</v>
      </c>
      <c r="V369" s="29">
        <v>43435</v>
      </c>
      <c r="W369" s="122" t="s">
        <v>48</v>
      </c>
      <c r="X369" s="29">
        <v>43800</v>
      </c>
      <c r="Y369" s="132">
        <v>2019</v>
      </c>
      <c r="Z369" s="73" t="s">
        <v>1184</v>
      </c>
      <c r="AA369" s="10" t="s">
        <v>1039</v>
      </c>
      <c r="AB369" s="40" t="str">
        <f>IF(T369&gt;=500000,"autorizacao previa"," ")</f>
        <v xml:space="preserve"> </v>
      </c>
      <c r="AD369" s="182"/>
      <c r="AG369" s="10" t="s">
        <v>1250</v>
      </c>
    </row>
    <row r="370" spans="2:33" s="10" customFormat="1" ht="25.5" x14ac:dyDescent="0.2">
      <c r="B370" s="73" t="s">
        <v>482</v>
      </c>
      <c r="C370" s="73" t="s">
        <v>668</v>
      </c>
      <c r="D370" s="27" t="s">
        <v>27</v>
      </c>
      <c r="E370" s="17" t="s">
        <v>30</v>
      </c>
      <c r="F370" s="17" t="s">
        <v>782</v>
      </c>
      <c r="G370" s="1" t="s">
        <v>783</v>
      </c>
      <c r="I370" s="249"/>
      <c r="N370" s="73" t="s">
        <v>535</v>
      </c>
      <c r="S370" s="28"/>
      <c r="T370" s="18">
        <f>T371</f>
        <v>89996</v>
      </c>
      <c r="U370" s="18"/>
      <c r="V370" s="29"/>
      <c r="W370" s="30"/>
      <c r="X370" s="29"/>
      <c r="Y370" s="30"/>
      <c r="AD370" s="182"/>
    </row>
    <row r="371" spans="2:33" s="10" customFormat="1" ht="101.45" customHeight="1" x14ac:dyDescent="0.2">
      <c r="B371" s="73" t="s">
        <v>482</v>
      </c>
      <c r="C371" s="73" t="s">
        <v>668</v>
      </c>
      <c r="D371" s="27" t="s">
        <v>27</v>
      </c>
      <c r="E371" s="17" t="s">
        <v>35</v>
      </c>
      <c r="F371" s="17" t="s">
        <v>784</v>
      </c>
      <c r="G371" s="1" t="s">
        <v>785</v>
      </c>
      <c r="H371" s="10" t="s">
        <v>786</v>
      </c>
      <c r="K371" s="10" t="s">
        <v>787</v>
      </c>
      <c r="L371" s="10">
        <v>105</v>
      </c>
      <c r="M371" s="10" t="s">
        <v>500</v>
      </c>
      <c r="O371" s="10" t="s">
        <v>778</v>
      </c>
      <c r="P371" s="10" t="s">
        <v>46</v>
      </c>
      <c r="S371" s="28"/>
      <c r="T371" s="18">
        <f>T372</f>
        <v>89996</v>
      </c>
      <c r="U371" s="18"/>
      <c r="V371" s="29">
        <v>43405</v>
      </c>
      <c r="W371" s="30">
        <v>2018</v>
      </c>
      <c r="X371" s="29">
        <v>43739</v>
      </c>
      <c r="Y371" s="30">
        <v>2019</v>
      </c>
      <c r="AD371" s="182"/>
      <c r="AG371" s="10" t="s">
        <v>1250</v>
      </c>
    </row>
    <row r="372" spans="2:33" s="10" customFormat="1" ht="25.5" x14ac:dyDescent="0.2">
      <c r="B372" s="73" t="s">
        <v>482</v>
      </c>
      <c r="C372" s="73" t="s">
        <v>668</v>
      </c>
      <c r="D372" s="27" t="s">
        <v>27</v>
      </c>
      <c r="E372" s="21" t="s">
        <v>40</v>
      </c>
      <c r="F372" s="21" t="s">
        <v>789</v>
      </c>
      <c r="G372" s="2" t="s">
        <v>790</v>
      </c>
      <c r="H372" s="14"/>
      <c r="I372" s="14"/>
      <c r="J372" s="14"/>
      <c r="K372" s="14"/>
      <c r="L372" s="14"/>
      <c r="M372" s="14"/>
      <c r="N372" s="14"/>
      <c r="O372" s="14"/>
      <c r="P372" s="14"/>
      <c r="Q372" s="14"/>
      <c r="R372" s="14"/>
      <c r="S372" s="76"/>
      <c r="T372" s="22">
        <f>SUM(T373:T375)</f>
        <v>89996</v>
      </c>
      <c r="U372" s="22"/>
      <c r="V372" s="77"/>
      <c r="W372" s="80"/>
      <c r="X372" s="77"/>
      <c r="Y372" s="80"/>
      <c r="Z372" s="14"/>
      <c r="AA372" s="14"/>
      <c r="AB372" s="14"/>
      <c r="AC372" s="14"/>
      <c r="AD372" s="182"/>
      <c r="AG372" s="10" t="s">
        <v>1250</v>
      </c>
    </row>
    <row r="373" spans="2:33" s="10" customFormat="1" ht="25.5" x14ac:dyDescent="0.2">
      <c r="B373" s="73" t="s">
        <v>482</v>
      </c>
      <c r="C373" s="73" t="s">
        <v>668</v>
      </c>
      <c r="D373" s="27" t="s">
        <v>27</v>
      </c>
      <c r="E373" s="24" t="s">
        <v>43</v>
      </c>
      <c r="F373" s="24" t="s">
        <v>791</v>
      </c>
      <c r="G373" s="10" t="s">
        <v>1057</v>
      </c>
      <c r="P373" s="73" t="s">
        <v>636</v>
      </c>
      <c r="Q373" s="34" t="s">
        <v>704</v>
      </c>
      <c r="R373" s="10">
        <v>1</v>
      </c>
      <c r="S373" s="28">
        <v>80000</v>
      </c>
      <c r="T373" s="25">
        <v>80000</v>
      </c>
      <c r="U373" s="50">
        <f t="shared" ref="U373:U375" si="99">T373/3.29</f>
        <v>24316.109422492402</v>
      </c>
      <c r="V373" s="29">
        <v>43525</v>
      </c>
      <c r="W373" s="122" t="s">
        <v>49</v>
      </c>
      <c r="X373" s="29">
        <v>43709</v>
      </c>
      <c r="Y373" s="132">
        <v>2019</v>
      </c>
      <c r="Z373" s="73" t="s">
        <v>1184</v>
      </c>
      <c r="AA373" s="10" t="s">
        <v>1039</v>
      </c>
      <c r="AB373" s="40" t="str">
        <f t="shared" ref="AB373:AB375" si="100">IF(T373&gt;=500000,"autorizacao previa"," ")</f>
        <v xml:space="preserve"> </v>
      </c>
      <c r="AD373" s="182"/>
      <c r="AG373" s="10" t="s">
        <v>1250</v>
      </c>
    </row>
    <row r="374" spans="2:33" s="10" customFormat="1" x14ac:dyDescent="0.2">
      <c r="B374" s="73" t="s">
        <v>482</v>
      </c>
      <c r="C374" s="73" t="s">
        <v>668</v>
      </c>
      <c r="D374" s="27" t="s">
        <v>27</v>
      </c>
      <c r="E374" s="24" t="s">
        <v>43</v>
      </c>
      <c r="F374" s="24" t="s">
        <v>792</v>
      </c>
      <c r="G374" s="7" t="s">
        <v>60</v>
      </c>
      <c r="P374" s="34" t="s">
        <v>60</v>
      </c>
      <c r="Q374" s="34" t="s">
        <v>60</v>
      </c>
      <c r="R374" s="11">
        <v>24</v>
      </c>
      <c r="S374" s="233">
        <v>240</v>
      </c>
      <c r="T374" s="242">
        <v>5760</v>
      </c>
      <c r="U374" s="50">
        <f t="shared" si="99"/>
        <v>1750.7598784194529</v>
      </c>
      <c r="V374" s="29">
        <v>43525</v>
      </c>
      <c r="W374" s="122" t="s">
        <v>49</v>
      </c>
      <c r="X374" s="29">
        <v>43709</v>
      </c>
      <c r="Y374" s="132">
        <v>2019</v>
      </c>
      <c r="Z374" s="98" t="s">
        <v>60</v>
      </c>
      <c r="AA374" s="40" t="s">
        <v>1186</v>
      </c>
      <c r="AB374" s="40" t="str">
        <f t="shared" si="100"/>
        <v xml:space="preserve"> </v>
      </c>
      <c r="AD374" s="182"/>
      <c r="AG374" s="10" t="s">
        <v>1250</v>
      </c>
    </row>
    <row r="375" spans="2:33" s="10" customFormat="1" x14ac:dyDescent="0.2">
      <c r="B375" s="73" t="s">
        <v>482</v>
      </c>
      <c r="C375" s="73" t="s">
        <v>668</v>
      </c>
      <c r="D375" s="27" t="s">
        <v>27</v>
      </c>
      <c r="E375" s="24" t="s">
        <v>43</v>
      </c>
      <c r="F375" s="24" t="s">
        <v>793</v>
      </c>
      <c r="G375" s="68" t="s">
        <v>212</v>
      </c>
      <c r="P375" s="93" t="s">
        <v>212</v>
      </c>
      <c r="Q375" s="93" t="s">
        <v>212</v>
      </c>
      <c r="R375" s="11">
        <v>6</v>
      </c>
      <c r="S375" s="233">
        <v>706</v>
      </c>
      <c r="T375" s="242">
        <v>4236</v>
      </c>
      <c r="U375" s="50">
        <f t="shared" si="99"/>
        <v>1287.5379939209727</v>
      </c>
      <c r="V375" s="29">
        <v>43525</v>
      </c>
      <c r="W375" s="122" t="s">
        <v>49</v>
      </c>
      <c r="X375" s="29">
        <v>43709</v>
      </c>
      <c r="Y375" s="132">
        <v>2019</v>
      </c>
      <c r="Z375" s="186" t="s">
        <v>212</v>
      </c>
      <c r="AA375" s="40" t="s">
        <v>1186</v>
      </c>
      <c r="AB375" s="40" t="str">
        <f t="shared" si="100"/>
        <v xml:space="preserve"> </v>
      </c>
      <c r="AD375" s="182"/>
      <c r="AG375" s="10" t="s">
        <v>1250</v>
      </c>
    </row>
    <row r="376" spans="2:33" s="10" customFormat="1" ht="25.5" x14ac:dyDescent="0.2">
      <c r="B376" s="73" t="s">
        <v>482</v>
      </c>
      <c r="C376" s="73" t="s">
        <v>668</v>
      </c>
      <c r="D376" s="27" t="s">
        <v>27</v>
      </c>
      <c r="E376" s="17" t="s">
        <v>30</v>
      </c>
      <c r="F376" s="17" t="s">
        <v>794</v>
      </c>
      <c r="G376" s="1" t="s">
        <v>795</v>
      </c>
      <c r="I376" s="249">
        <v>1</v>
      </c>
      <c r="J376" s="10" t="s">
        <v>1228</v>
      </c>
      <c r="N376" s="73" t="s">
        <v>544</v>
      </c>
      <c r="S376" s="28"/>
      <c r="T376" s="18">
        <f>T377</f>
        <v>75000</v>
      </c>
      <c r="U376" s="18"/>
      <c r="V376" s="29"/>
      <c r="W376" s="30"/>
      <c r="X376" s="29"/>
      <c r="Y376" s="30"/>
      <c r="AD376" s="182"/>
    </row>
    <row r="377" spans="2:33" s="10" customFormat="1" ht="38.25" x14ac:dyDescent="0.2">
      <c r="B377" s="73" t="s">
        <v>482</v>
      </c>
      <c r="C377" s="73" t="s">
        <v>668</v>
      </c>
      <c r="D377" s="27" t="s">
        <v>27</v>
      </c>
      <c r="E377" s="17" t="s">
        <v>35</v>
      </c>
      <c r="F377" s="17" t="s">
        <v>796</v>
      </c>
      <c r="G377" s="8" t="s">
        <v>1058</v>
      </c>
      <c r="K377" s="10" t="s">
        <v>797</v>
      </c>
      <c r="L377" s="10">
        <v>2</v>
      </c>
      <c r="M377" s="10" t="s">
        <v>1206</v>
      </c>
      <c r="S377" s="28"/>
      <c r="T377" s="18">
        <f>T378</f>
        <v>75000</v>
      </c>
      <c r="U377" s="18"/>
      <c r="V377" s="29"/>
      <c r="W377" s="30"/>
      <c r="X377" s="29"/>
      <c r="Y377" s="30"/>
      <c r="AD377" s="182"/>
      <c r="AG377" s="10" t="s">
        <v>1250</v>
      </c>
    </row>
    <row r="378" spans="2:33" s="10" customFormat="1" x14ac:dyDescent="0.2">
      <c r="B378" s="73" t="s">
        <v>482</v>
      </c>
      <c r="C378" s="73" t="s">
        <v>668</v>
      </c>
      <c r="D378" s="27" t="s">
        <v>27</v>
      </c>
      <c r="E378" s="21" t="s">
        <v>40</v>
      </c>
      <c r="F378" s="21" t="s">
        <v>798</v>
      </c>
      <c r="G378" s="2" t="s">
        <v>799</v>
      </c>
      <c r="H378" s="14"/>
      <c r="I378" s="14"/>
      <c r="J378" s="14"/>
      <c r="K378" s="14"/>
      <c r="L378" s="14"/>
      <c r="M378" s="14"/>
      <c r="N378" s="14"/>
      <c r="O378" s="14"/>
      <c r="P378" s="14"/>
      <c r="Q378" s="14"/>
      <c r="R378" s="14"/>
      <c r="S378" s="76"/>
      <c r="T378" s="22">
        <f>T379</f>
        <v>75000</v>
      </c>
      <c r="U378" s="22"/>
      <c r="V378" s="77"/>
      <c r="W378" s="80"/>
      <c r="X378" s="77"/>
      <c r="Y378" s="80"/>
      <c r="Z378" s="14"/>
      <c r="AA378" s="14"/>
      <c r="AB378" s="14"/>
      <c r="AC378" s="14"/>
      <c r="AD378" s="182"/>
      <c r="AG378" s="10" t="s">
        <v>1250</v>
      </c>
    </row>
    <row r="379" spans="2:33" s="10" customFormat="1" x14ac:dyDescent="0.2">
      <c r="B379" s="73" t="s">
        <v>482</v>
      </c>
      <c r="C379" s="73" t="s">
        <v>668</v>
      </c>
      <c r="D379" s="27" t="s">
        <v>27</v>
      </c>
      <c r="E379" s="24" t="s">
        <v>43</v>
      </c>
      <c r="F379" s="24" t="s">
        <v>800</v>
      </c>
      <c r="G379" s="10" t="s">
        <v>1059</v>
      </c>
      <c r="P379" s="73" t="s">
        <v>1028</v>
      </c>
      <c r="Q379" s="73" t="s">
        <v>704</v>
      </c>
      <c r="R379" s="10">
        <v>2</v>
      </c>
      <c r="S379" s="28">
        <v>37500</v>
      </c>
      <c r="T379" s="25">
        <v>75000</v>
      </c>
      <c r="U379" s="50">
        <f>T379/3.29</f>
        <v>22796.352583586628</v>
      </c>
      <c r="V379" s="29">
        <v>43418</v>
      </c>
      <c r="W379" s="122" t="s">
        <v>48</v>
      </c>
      <c r="X379" s="29">
        <v>43486</v>
      </c>
      <c r="Y379" s="132">
        <v>2019</v>
      </c>
      <c r="Z379" s="151" t="s">
        <v>1189</v>
      </c>
      <c r="AA379" s="40" t="s">
        <v>1038</v>
      </c>
      <c r="AB379" s="40" t="str">
        <f>IF(T379&gt;=500000,"autorizacao previa"," ")</f>
        <v xml:space="preserve"> </v>
      </c>
      <c r="AD379" s="182"/>
      <c r="AG379" s="10" t="s">
        <v>1250</v>
      </c>
    </row>
    <row r="380" spans="2:33" s="10" customFormat="1" ht="25.5" x14ac:dyDescent="0.2">
      <c r="B380" s="73"/>
      <c r="C380" s="73" t="s">
        <v>668</v>
      </c>
      <c r="D380" s="27" t="s">
        <v>27</v>
      </c>
      <c r="E380" s="17" t="s">
        <v>28</v>
      </c>
      <c r="F380" s="17" t="s">
        <v>801</v>
      </c>
      <c r="G380" s="1" t="s">
        <v>772</v>
      </c>
      <c r="K380" s="10" t="s">
        <v>772</v>
      </c>
      <c r="S380" s="28"/>
      <c r="T380" s="18">
        <f>T381</f>
        <v>90000</v>
      </c>
      <c r="U380" s="18"/>
      <c r="V380" s="29"/>
      <c r="W380" s="30"/>
      <c r="X380" s="29"/>
      <c r="Y380" s="30"/>
      <c r="AD380" s="182"/>
    </row>
    <row r="381" spans="2:33" s="10" customFormat="1" ht="38.25" x14ac:dyDescent="0.2">
      <c r="B381" s="73"/>
      <c r="C381" s="73" t="s">
        <v>668</v>
      </c>
      <c r="D381" s="27" t="s">
        <v>27</v>
      </c>
      <c r="E381" s="17" t="s">
        <v>30</v>
      </c>
      <c r="F381" s="17" t="s">
        <v>802</v>
      </c>
      <c r="G381" s="1" t="s">
        <v>803</v>
      </c>
      <c r="H381" s="13" t="s">
        <v>804</v>
      </c>
      <c r="I381" s="249">
        <v>1</v>
      </c>
      <c r="J381" s="10" t="s">
        <v>549</v>
      </c>
      <c r="N381" s="73" t="s">
        <v>544</v>
      </c>
      <c r="S381" s="28"/>
      <c r="T381" s="18">
        <f>T382</f>
        <v>90000</v>
      </c>
      <c r="U381" s="18"/>
      <c r="V381" s="29"/>
      <c r="W381" s="30"/>
      <c r="X381" s="29"/>
      <c r="Y381" s="30"/>
      <c r="AD381" s="182"/>
    </row>
    <row r="382" spans="2:33" s="10" customFormat="1" ht="87.75" customHeight="1" x14ac:dyDescent="0.2">
      <c r="B382" s="73"/>
      <c r="C382" s="73" t="s">
        <v>668</v>
      </c>
      <c r="D382" s="27" t="s">
        <v>27</v>
      </c>
      <c r="E382" s="17" t="s">
        <v>35</v>
      </c>
      <c r="F382" s="17" t="s">
        <v>805</v>
      </c>
      <c r="G382" s="1" t="s">
        <v>806</v>
      </c>
      <c r="S382" s="28"/>
      <c r="T382" s="18">
        <f>T383</f>
        <v>90000</v>
      </c>
      <c r="U382" s="18"/>
      <c r="V382" s="29"/>
      <c r="W382" s="30"/>
      <c r="X382" s="29"/>
      <c r="Y382" s="30"/>
      <c r="AD382" s="182"/>
      <c r="AG382" s="10" t="s">
        <v>1250</v>
      </c>
    </row>
    <row r="383" spans="2:33" s="10" customFormat="1" ht="63.75" x14ac:dyDescent="0.2">
      <c r="B383" s="188"/>
      <c r="C383" s="73" t="s">
        <v>668</v>
      </c>
      <c r="D383" s="27" t="s">
        <v>27</v>
      </c>
      <c r="E383" s="21" t="s">
        <v>40</v>
      </c>
      <c r="F383" s="21" t="s">
        <v>807</v>
      </c>
      <c r="G383" s="31" t="s">
        <v>808</v>
      </c>
      <c r="H383" s="14"/>
      <c r="I383" s="14"/>
      <c r="J383" s="14"/>
      <c r="K383" s="14"/>
      <c r="L383" s="14"/>
      <c r="M383" s="14"/>
      <c r="N383" s="14"/>
      <c r="O383" s="14"/>
      <c r="P383" s="14"/>
      <c r="Q383" s="14"/>
      <c r="R383" s="14"/>
      <c r="S383" s="76"/>
      <c r="T383" s="22">
        <f>T384</f>
        <v>90000</v>
      </c>
      <c r="U383" s="22"/>
      <c r="V383" s="77"/>
      <c r="W383" s="80"/>
      <c r="X383" s="77"/>
      <c r="Y383" s="80"/>
      <c r="Z383" s="14"/>
      <c r="AA383" s="14"/>
      <c r="AB383" s="14"/>
      <c r="AC383" s="14"/>
      <c r="AD383" s="182"/>
      <c r="AG383" s="10" t="s">
        <v>1250</v>
      </c>
    </row>
    <row r="384" spans="2:33" s="10" customFormat="1" ht="38.25" x14ac:dyDescent="0.2">
      <c r="B384" s="73"/>
      <c r="C384" s="73" t="s">
        <v>668</v>
      </c>
      <c r="D384" s="27" t="s">
        <v>27</v>
      </c>
      <c r="E384" s="24" t="s">
        <v>43</v>
      </c>
      <c r="F384" s="24" t="s">
        <v>809</v>
      </c>
      <c r="G384" s="4" t="s">
        <v>1171</v>
      </c>
      <c r="O384" s="10" t="s">
        <v>810</v>
      </c>
      <c r="P384" s="73" t="s">
        <v>636</v>
      </c>
      <c r="Q384" s="73" t="s">
        <v>704</v>
      </c>
      <c r="R384" s="10">
        <v>1</v>
      </c>
      <c r="S384" s="28">
        <v>90000</v>
      </c>
      <c r="T384" s="25">
        <f t="shared" ref="T384" si="101">R384*S384</f>
        <v>90000</v>
      </c>
      <c r="U384" s="50">
        <f>T384/3.29</f>
        <v>27355.62310030395</v>
      </c>
      <c r="V384" s="126">
        <v>43437</v>
      </c>
      <c r="W384" s="122" t="s">
        <v>48</v>
      </c>
      <c r="X384" s="126">
        <v>43770</v>
      </c>
      <c r="Y384" s="132">
        <v>2019</v>
      </c>
      <c r="Z384" s="73" t="s">
        <v>1184</v>
      </c>
      <c r="AA384" s="10" t="s">
        <v>1039</v>
      </c>
      <c r="AB384" s="40" t="str">
        <f>IF(T384&gt;=500000,"autorizacao previa"," ")</f>
        <v xml:space="preserve"> </v>
      </c>
      <c r="AD384" s="182"/>
      <c r="AG384" s="10" t="s">
        <v>1250</v>
      </c>
    </row>
    <row r="385" spans="2:33" s="10" customFormat="1" ht="25.5" x14ac:dyDescent="0.2">
      <c r="B385" s="73" t="s">
        <v>337</v>
      </c>
      <c r="C385" s="73" t="s">
        <v>668</v>
      </c>
      <c r="D385" s="27" t="s">
        <v>27</v>
      </c>
      <c r="E385" s="17" t="s">
        <v>28</v>
      </c>
      <c r="F385" s="17" t="s">
        <v>811</v>
      </c>
      <c r="G385" s="1" t="s">
        <v>772</v>
      </c>
      <c r="K385" s="10" t="s">
        <v>772</v>
      </c>
      <c r="S385" s="28"/>
      <c r="T385" s="18">
        <f>T386+T390+T396+T401</f>
        <v>290360</v>
      </c>
      <c r="U385" s="18"/>
      <c r="V385" s="29"/>
      <c r="W385" s="30"/>
      <c r="X385" s="29"/>
      <c r="Y385" s="30"/>
      <c r="AD385" s="182"/>
    </row>
    <row r="386" spans="2:33" s="10" customFormat="1" ht="25.5" x14ac:dyDescent="0.2">
      <c r="B386" s="73" t="s">
        <v>337</v>
      </c>
      <c r="C386" s="73" t="s">
        <v>668</v>
      </c>
      <c r="D386" s="27" t="s">
        <v>27</v>
      </c>
      <c r="E386" s="17" t="s">
        <v>30</v>
      </c>
      <c r="F386" s="17" t="s">
        <v>812</v>
      </c>
      <c r="G386" s="13" t="s">
        <v>1248</v>
      </c>
      <c r="H386" s="13" t="s">
        <v>813</v>
      </c>
      <c r="I386" s="249" t="s">
        <v>1221</v>
      </c>
      <c r="J386" s="10" t="s">
        <v>396</v>
      </c>
      <c r="N386" s="73" t="s">
        <v>544</v>
      </c>
      <c r="S386" s="28"/>
      <c r="T386" s="18">
        <f>T387</f>
        <v>50000</v>
      </c>
      <c r="U386" s="18"/>
      <c r="V386" s="29"/>
      <c r="W386" s="30"/>
      <c r="X386" s="29"/>
      <c r="Y386" s="30"/>
      <c r="AD386" s="182"/>
    </row>
    <row r="387" spans="2:33" s="10" customFormat="1" ht="72.75" customHeight="1" x14ac:dyDescent="0.2">
      <c r="B387" s="73" t="s">
        <v>337</v>
      </c>
      <c r="C387" s="73" t="s">
        <v>668</v>
      </c>
      <c r="D387" s="27" t="s">
        <v>27</v>
      </c>
      <c r="E387" s="17" t="s">
        <v>35</v>
      </c>
      <c r="F387" s="17" t="s">
        <v>814</v>
      </c>
      <c r="G387" s="13" t="s">
        <v>815</v>
      </c>
      <c r="K387" s="10" t="s">
        <v>816</v>
      </c>
      <c r="L387" s="10">
        <v>1</v>
      </c>
      <c r="M387" s="10" t="s">
        <v>549</v>
      </c>
      <c r="S387" s="28"/>
      <c r="T387" s="18">
        <f>T388</f>
        <v>50000</v>
      </c>
      <c r="U387" s="18"/>
      <c r="V387" s="29"/>
      <c r="W387" s="30"/>
      <c r="X387" s="29"/>
      <c r="Y387" s="30"/>
      <c r="AD387" s="182"/>
      <c r="AG387" s="10" t="s">
        <v>1250</v>
      </c>
    </row>
    <row r="388" spans="2:33" s="10" customFormat="1" ht="63.75" x14ac:dyDescent="0.2">
      <c r="B388" s="188" t="s">
        <v>337</v>
      </c>
      <c r="C388" s="73" t="s">
        <v>668</v>
      </c>
      <c r="D388" s="27" t="s">
        <v>27</v>
      </c>
      <c r="E388" s="21" t="s">
        <v>40</v>
      </c>
      <c r="F388" s="21" t="s">
        <v>817</v>
      </c>
      <c r="G388" s="14" t="s">
        <v>818</v>
      </c>
      <c r="H388" s="14"/>
      <c r="I388" s="14"/>
      <c r="J388" s="14"/>
      <c r="K388" s="14"/>
      <c r="L388" s="14"/>
      <c r="M388" s="14"/>
      <c r="N388" s="14"/>
      <c r="O388" s="14"/>
      <c r="P388" s="14"/>
      <c r="Q388" s="14"/>
      <c r="R388" s="14"/>
      <c r="S388" s="76"/>
      <c r="T388" s="22">
        <f>T389</f>
        <v>50000</v>
      </c>
      <c r="U388" s="22"/>
      <c r="V388" s="77"/>
      <c r="W388" s="80"/>
      <c r="X388" s="77"/>
      <c r="Y388" s="80"/>
      <c r="Z388" s="14"/>
      <c r="AA388" s="14"/>
      <c r="AB388" s="14"/>
      <c r="AC388" s="14"/>
      <c r="AD388" s="182"/>
      <c r="AG388" s="10" t="s">
        <v>1250</v>
      </c>
    </row>
    <row r="389" spans="2:33" s="10" customFormat="1" ht="25.5" x14ac:dyDescent="0.2">
      <c r="B389" s="73"/>
      <c r="C389" s="73" t="s">
        <v>668</v>
      </c>
      <c r="D389" s="27" t="s">
        <v>27</v>
      </c>
      <c r="E389" s="24" t="s">
        <v>43</v>
      </c>
      <c r="F389" s="24" t="s">
        <v>819</v>
      </c>
      <c r="G389" s="10" t="s">
        <v>1029</v>
      </c>
      <c r="P389" s="73" t="s">
        <v>636</v>
      </c>
      <c r="Q389" s="73" t="s">
        <v>1024</v>
      </c>
      <c r="R389" s="10">
        <v>1</v>
      </c>
      <c r="S389" s="28">
        <v>50000</v>
      </c>
      <c r="T389" s="25">
        <v>50000</v>
      </c>
      <c r="U389" s="50">
        <f>T389/3.29</f>
        <v>15197.568389057751</v>
      </c>
      <c r="V389" s="29">
        <v>43525</v>
      </c>
      <c r="W389" s="122" t="s">
        <v>49</v>
      </c>
      <c r="X389" s="29">
        <v>43736</v>
      </c>
      <c r="Y389" s="132">
        <v>2019</v>
      </c>
      <c r="Z389" s="73" t="s">
        <v>1184</v>
      </c>
      <c r="AA389" s="10" t="s">
        <v>1039</v>
      </c>
      <c r="AB389" s="40" t="str">
        <f>IF(T389&gt;=500000,"autorizacao previa"," ")</f>
        <v xml:space="preserve"> </v>
      </c>
      <c r="AD389" s="182"/>
      <c r="AG389" s="10" t="s">
        <v>1250</v>
      </c>
    </row>
    <row r="390" spans="2:33" s="10" customFormat="1" ht="51" x14ac:dyDescent="0.2">
      <c r="B390" s="73"/>
      <c r="C390" s="73" t="s">
        <v>668</v>
      </c>
      <c r="D390" s="27" t="s">
        <v>27</v>
      </c>
      <c r="E390" s="17" t="s">
        <v>30</v>
      </c>
      <c r="F390" s="17" t="s">
        <v>820</v>
      </c>
      <c r="G390" s="13" t="s">
        <v>821</v>
      </c>
      <c r="H390" s="13" t="s">
        <v>822</v>
      </c>
      <c r="I390" s="249">
        <v>1</v>
      </c>
      <c r="J390" s="10" t="s">
        <v>549</v>
      </c>
      <c r="N390" s="73" t="s">
        <v>544</v>
      </c>
      <c r="S390" s="28"/>
      <c r="T390" s="18">
        <f>T391</f>
        <v>69960</v>
      </c>
      <c r="U390" s="18"/>
      <c r="V390" s="29"/>
      <c r="W390" s="30"/>
      <c r="X390" s="29"/>
      <c r="Y390" s="30"/>
      <c r="AD390" s="182"/>
    </row>
    <row r="391" spans="2:33" s="10" customFormat="1" ht="38.25" x14ac:dyDescent="0.2">
      <c r="B391" s="73"/>
      <c r="C391" s="73" t="s">
        <v>668</v>
      </c>
      <c r="D391" s="27" t="s">
        <v>27</v>
      </c>
      <c r="E391" s="17" t="s">
        <v>35</v>
      </c>
      <c r="F391" s="17" t="s">
        <v>823</v>
      </c>
      <c r="G391" s="13" t="s">
        <v>824</v>
      </c>
      <c r="K391" s="10" t="s">
        <v>825</v>
      </c>
      <c r="L391" s="10">
        <v>1</v>
      </c>
      <c r="M391" s="10" t="s">
        <v>826</v>
      </c>
      <c r="S391" s="28"/>
      <c r="T391" s="18">
        <f>T392</f>
        <v>69960</v>
      </c>
      <c r="U391" s="18"/>
      <c r="V391" s="29"/>
      <c r="W391" s="30"/>
      <c r="X391" s="29"/>
      <c r="Y391" s="30"/>
      <c r="AD391" s="182"/>
    </row>
    <row r="392" spans="2:33" s="10" customFormat="1" ht="51" x14ac:dyDescent="0.2">
      <c r="B392" s="188"/>
      <c r="C392" s="73" t="s">
        <v>668</v>
      </c>
      <c r="D392" s="27" t="s">
        <v>27</v>
      </c>
      <c r="E392" s="21" t="s">
        <v>40</v>
      </c>
      <c r="F392" s="21" t="s">
        <v>827</v>
      </c>
      <c r="G392" s="14" t="s">
        <v>828</v>
      </c>
      <c r="H392" s="14"/>
      <c r="I392" s="14"/>
      <c r="J392" s="14"/>
      <c r="K392" s="14"/>
      <c r="L392" s="14"/>
      <c r="M392" s="14"/>
      <c r="N392" s="14"/>
      <c r="O392" s="14"/>
      <c r="P392" s="14"/>
      <c r="Q392" s="14"/>
      <c r="R392" s="14"/>
      <c r="S392" s="76"/>
      <c r="T392" s="22">
        <f>SUM(T393:T395)</f>
        <v>69960</v>
      </c>
      <c r="U392" s="22"/>
      <c r="V392" s="77"/>
      <c r="W392" s="80"/>
      <c r="X392" s="77"/>
      <c r="Y392" s="80"/>
      <c r="Z392" s="14"/>
      <c r="AA392" s="14"/>
      <c r="AB392" s="14"/>
      <c r="AC392" s="14"/>
      <c r="AD392" s="182"/>
    </row>
    <row r="393" spans="2:33" s="10" customFormat="1" ht="38.25" x14ac:dyDescent="0.2">
      <c r="B393" s="73"/>
      <c r="C393" s="73" t="s">
        <v>668</v>
      </c>
      <c r="D393" s="27" t="s">
        <v>27</v>
      </c>
      <c r="E393" s="24" t="s">
        <v>43</v>
      </c>
      <c r="F393" s="24" t="s">
        <v>829</v>
      </c>
      <c r="G393" s="4" t="s">
        <v>1060</v>
      </c>
      <c r="P393" s="73" t="s">
        <v>636</v>
      </c>
      <c r="Q393" s="34" t="s">
        <v>704</v>
      </c>
      <c r="R393" s="10">
        <v>1</v>
      </c>
      <c r="S393" s="28">
        <v>45000</v>
      </c>
      <c r="T393" s="25">
        <v>45000</v>
      </c>
      <c r="U393" s="50">
        <f t="shared" ref="U393:U395" si="102">T393/3.29</f>
        <v>13677.811550151975</v>
      </c>
      <c r="V393" s="29">
        <v>43678</v>
      </c>
      <c r="W393" s="122" t="s">
        <v>49</v>
      </c>
      <c r="X393" s="29">
        <v>43829</v>
      </c>
      <c r="Y393" s="132">
        <v>2019</v>
      </c>
      <c r="Z393" s="73" t="s">
        <v>1184</v>
      </c>
      <c r="AA393" s="10" t="s">
        <v>1040</v>
      </c>
      <c r="AB393" s="40" t="str">
        <f t="shared" ref="AB393:AB395" si="103">IF(T393&gt;=500000,"autorizacao previa"," ")</f>
        <v xml:space="preserve"> </v>
      </c>
      <c r="AD393" s="182"/>
    </row>
    <row r="394" spans="2:33" s="10" customFormat="1" x14ac:dyDescent="0.2">
      <c r="B394" s="73"/>
      <c r="C394" s="73" t="s">
        <v>668</v>
      </c>
      <c r="D394" s="27" t="s">
        <v>27</v>
      </c>
      <c r="E394" s="24" t="s">
        <v>43</v>
      </c>
      <c r="F394" s="24" t="s">
        <v>830</v>
      </c>
      <c r="G394" s="68" t="s">
        <v>212</v>
      </c>
      <c r="P394" s="93" t="s">
        <v>212</v>
      </c>
      <c r="Q394" s="93" t="s">
        <v>212</v>
      </c>
      <c r="R394" s="11">
        <v>9</v>
      </c>
      <c r="S394" s="233">
        <v>2000</v>
      </c>
      <c r="T394" s="242">
        <v>18000</v>
      </c>
      <c r="U394" s="50">
        <f t="shared" si="102"/>
        <v>5471.1246200607902</v>
      </c>
      <c r="V394" s="29">
        <v>43678</v>
      </c>
      <c r="W394" s="122" t="s">
        <v>49</v>
      </c>
      <c r="X394" s="29">
        <v>43829</v>
      </c>
      <c r="Y394" s="132">
        <v>2019</v>
      </c>
      <c r="Z394" s="186" t="s">
        <v>212</v>
      </c>
      <c r="AA394" s="40" t="s">
        <v>1186</v>
      </c>
      <c r="AB394" s="40" t="str">
        <f t="shared" si="103"/>
        <v xml:space="preserve"> </v>
      </c>
      <c r="AD394" s="182"/>
    </row>
    <row r="395" spans="2:33" s="10" customFormat="1" x14ac:dyDescent="0.2">
      <c r="B395" s="73"/>
      <c r="C395" s="73" t="s">
        <v>668</v>
      </c>
      <c r="D395" s="27" t="s">
        <v>27</v>
      </c>
      <c r="E395" s="24" t="s">
        <v>43</v>
      </c>
      <c r="F395" s="24" t="s">
        <v>831</v>
      </c>
      <c r="G395" s="7" t="s">
        <v>60</v>
      </c>
      <c r="P395" s="34" t="s">
        <v>60</v>
      </c>
      <c r="Q395" s="34" t="s">
        <v>60</v>
      </c>
      <c r="R395" s="11">
        <v>29</v>
      </c>
      <c r="S395" s="233">
        <v>240</v>
      </c>
      <c r="T395" s="242">
        <v>6960</v>
      </c>
      <c r="U395" s="50">
        <f t="shared" si="102"/>
        <v>2115.5015197568387</v>
      </c>
      <c r="V395" s="29">
        <v>43678</v>
      </c>
      <c r="W395" s="122" t="s">
        <v>49</v>
      </c>
      <c r="X395" s="29">
        <v>43829</v>
      </c>
      <c r="Y395" s="132">
        <v>2019</v>
      </c>
      <c r="Z395" s="98" t="s">
        <v>60</v>
      </c>
      <c r="AA395" s="40" t="s">
        <v>1186</v>
      </c>
      <c r="AB395" s="40" t="str">
        <f t="shared" si="103"/>
        <v xml:space="preserve"> </v>
      </c>
      <c r="AD395" s="182"/>
    </row>
    <row r="396" spans="2:33" s="10" customFormat="1" ht="25.5" x14ac:dyDescent="0.2">
      <c r="B396" s="73"/>
      <c r="C396" s="73" t="s">
        <v>668</v>
      </c>
      <c r="D396" s="27" t="s">
        <v>27</v>
      </c>
      <c r="E396" s="17" t="s">
        <v>30</v>
      </c>
      <c r="F396" s="17" t="s">
        <v>832</v>
      </c>
      <c r="G396" s="13" t="s">
        <v>833</v>
      </c>
      <c r="H396" s="13" t="s">
        <v>834</v>
      </c>
      <c r="I396" s="249" t="s">
        <v>1221</v>
      </c>
      <c r="J396" s="10" t="s">
        <v>396</v>
      </c>
      <c r="N396" s="73" t="s">
        <v>544</v>
      </c>
      <c r="S396" s="28"/>
      <c r="T396" s="18">
        <f>T397</f>
        <v>30400</v>
      </c>
      <c r="U396" s="18"/>
      <c r="V396" s="29"/>
      <c r="W396" s="30"/>
      <c r="X396" s="29"/>
      <c r="Y396" s="30"/>
      <c r="AD396" s="182"/>
    </row>
    <row r="397" spans="2:33" s="10" customFormat="1" ht="51" x14ac:dyDescent="0.2">
      <c r="B397" s="73"/>
      <c r="C397" s="73" t="s">
        <v>668</v>
      </c>
      <c r="D397" s="27" t="s">
        <v>27</v>
      </c>
      <c r="E397" s="17" t="s">
        <v>35</v>
      </c>
      <c r="F397" s="17" t="s">
        <v>835</v>
      </c>
      <c r="G397" s="13" t="s">
        <v>836</v>
      </c>
      <c r="K397" s="10" t="s">
        <v>825</v>
      </c>
      <c r="L397" s="10">
        <v>1</v>
      </c>
      <c r="M397" s="10" t="s">
        <v>549</v>
      </c>
      <c r="S397" s="28"/>
      <c r="T397" s="18">
        <f>T398</f>
        <v>30400</v>
      </c>
      <c r="U397" s="18"/>
      <c r="V397" s="29"/>
      <c r="W397" s="30"/>
      <c r="X397" s="29"/>
      <c r="Y397" s="30"/>
      <c r="AD397" s="182"/>
      <c r="AG397" s="10" t="s">
        <v>1250</v>
      </c>
    </row>
    <row r="398" spans="2:33" s="10" customFormat="1" ht="76.5" x14ac:dyDescent="0.2">
      <c r="B398" s="188"/>
      <c r="C398" s="73" t="s">
        <v>668</v>
      </c>
      <c r="D398" s="27" t="s">
        <v>27</v>
      </c>
      <c r="E398" s="21" t="s">
        <v>40</v>
      </c>
      <c r="F398" s="21" t="s">
        <v>837</v>
      </c>
      <c r="G398" s="14" t="s">
        <v>838</v>
      </c>
      <c r="H398" s="14"/>
      <c r="I398" s="14"/>
      <c r="J398" s="14"/>
      <c r="K398" s="14"/>
      <c r="L398" s="14"/>
      <c r="M398" s="14"/>
      <c r="N398" s="14"/>
      <c r="O398" s="14"/>
      <c r="P398" s="14"/>
      <c r="Q398" s="14"/>
      <c r="R398" s="14"/>
      <c r="S398" s="76"/>
      <c r="T398" s="22">
        <f>SUM(T399:T400)</f>
        <v>30400</v>
      </c>
      <c r="U398" s="22"/>
      <c r="V398" s="77"/>
      <c r="W398" s="80"/>
      <c r="X398" s="77"/>
      <c r="Y398" s="80"/>
      <c r="Z398" s="14"/>
      <c r="AA398" s="14"/>
      <c r="AB398" s="14"/>
      <c r="AC398" s="14"/>
      <c r="AD398" s="182"/>
      <c r="AG398" s="10" t="s">
        <v>1250</v>
      </c>
    </row>
    <row r="399" spans="2:33" s="10" customFormat="1" x14ac:dyDescent="0.2">
      <c r="B399" s="73"/>
      <c r="C399" s="73" t="s">
        <v>668</v>
      </c>
      <c r="D399" s="27" t="s">
        <v>27</v>
      </c>
      <c r="E399" s="24" t="s">
        <v>43</v>
      </c>
      <c r="F399" s="24" t="s">
        <v>839</v>
      </c>
      <c r="G399" s="68" t="s">
        <v>212</v>
      </c>
      <c r="P399" s="93" t="s">
        <v>212</v>
      </c>
      <c r="Q399" s="93" t="s">
        <v>212</v>
      </c>
      <c r="R399" s="11">
        <v>8</v>
      </c>
      <c r="S399" s="233">
        <v>2000</v>
      </c>
      <c r="T399" s="242">
        <v>16000</v>
      </c>
      <c r="U399" s="50">
        <f t="shared" ref="U399:U400" si="104">T399/3.29</f>
        <v>4863.22188449848</v>
      </c>
      <c r="V399" s="29">
        <v>43709</v>
      </c>
      <c r="W399" s="122" t="s">
        <v>49</v>
      </c>
      <c r="X399" s="29">
        <v>43800</v>
      </c>
      <c r="Y399" s="132">
        <v>2019</v>
      </c>
      <c r="Z399" s="186" t="s">
        <v>212</v>
      </c>
      <c r="AA399" s="40" t="s">
        <v>1186</v>
      </c>
      <c r="AB399" s="40" t="str">
        <f t="shared" ref="AB399:AB400" si="105">IF(T399&gt;=500000,"autorizacao previa"," ")</f>
        <v xml:space="preserve"> </v>
      </c>
      <c r="AD399" s="182"/>
      <c r="AG399" s="10" t="s">
        <v>1250</v>
      </c>
    </row>
    <row r="400" spans="2:33" s="10" customFormat="1" x14ac:dyDescent="0.2">
      <c r="B400" s="73"/>
      <c r="C400" s="73" t="s">
        <v>668</v>
      </c>
      <c r="D400" s="27" t="s">
        <v>27</v>
      </c>
      <c r="E400" s="24" t="s">
        <v>43</v>
      </c>
      <c r="F400" s="24" t="s">
        <v>840</v>
      </c>
      <c r="G400" s="7" t="s">
        <v>60</v>
      </c>
      <c r="P400" s="34" t="s">
        <v>60</v>
      </c>
      <c r="Q400" s="34" t="s">
        <v>60</v>
      </c>
      <c r="R400" s="11">
        <v>60</v>
      </c>
      <c r="S400" s="233">
        <v>240</v>
      </c>
      <c r="T400" s="242">
        <v>14400</v>
      </c>
      <c r="U400" s="50">
        <f t="shared" si="104"/>
        <v>4376.899696048632</v>
      </c>
      <c r="V400" s="29">
        <v>43709</v>
      </c>
      <c r="W400" s="122" t="s">
        <v>49</v>
      </c>
      <c r="X400" s="29">
        <v>43800</v>
      </c>
      <c r="Y400" s="132">
        <v>2019</v>
      </c>
      <c r="Z400" s="98" t="s">
        <v>60</v>
      </c>
      <c r="AA400" s="40" t="s">
        <v>1186</v>
      </c>
      <c r="AB400" s="40" t="str">
        <f t="shared" si="105"/>
        <v xml:space="preserve"> </v>
      </c>
      <c r="AD400" s="182"/>
      <c r="AG400" s="10" t="s">
        <v>1250</v>
      </c>
    </row>
    <row r="401" spans="2:33" s="10" customFormat="1" ht="38.25" x14ac:dyDescent="0.2">
      <c r="B401" s="73"/>
      <c r="C401" s="73" t="s">
        <v>668</v>
      </c>
      <c r="D401" s="27" t="s">
        <v>27</v>
      </c>
      <c r="E401" s="17" t="s">
        <v>30</v>
      </c>
      <c r="F401" s="17" t="s">
        <v>841</v>
      </c>
      <c r="G401" s="8" t="s">
        <v>842</v>
      </c>
      <c r="H401" s="13" t="s">
        <v>843</v>
      </c>
      <c r="I401" s="249">
        <v>5</v>
      </c>
      <c r="J401" s="10" t="s">
        <v>396</v>
      </c>
      <c r="N401" s="73" t="s">
        <v>544</v>
      </c>
      <c r="S401" s="28"/>
      <c r="T401" s="87">
        <f>T402</f>
        <v>140000</v>
      </c>
      <c r="U401" s="87"/>
      <c r="V401" s="29"/>
      <c r="W401" s="30"/>
      <c r="X401" s="29"/>
      <c r="Y401" s="30"/>
      <c r="AD401" s="182"/>
    </row>
    <row r="402" spans="2:33" s="10" customFormat="1" ht="38.25" x14ac:dyDescent="0.2">
      <c r="B402" s="73"/>
      <c r="C402" s="73" t="s">
        <v>668</v>
      </c>
      <c r="D402" s="27" t="s">
        <v>27</v>
      </c>
      <c r="E402" s="17" t="s">
        <v>35</v>
      </c>
      <c r="F402" s="17" t="s">
        <v>844</v>
      </c>
      <c r="G402" s="8" t="s">
        <v>845</v>
      </c>
      <c r="H402" s="10" t="s">
        <v>846</v>
      </c>
      <c r="I402" s="28"/>
      <c r="L402" s="10">
        <v>1</v>
      </c>
      <c r="M402" s="10" t="s">
        <v>1243</v>
      </c>
      <c r="O402" s="10" t="s">
        <v>847</v>
      </c>
      <c r="S402" s="28"/>
      <c r="T402" s="18">
        <f>T403</f>
        <v>140000</v>
      </c>
      <c r="U402" s="18"/>
      <c r="V402" s="29"/>
      <c r="W402" s="30"/>
      <c r="X402" s="29"/>
      <c r="Y402" s="30"/>
      <c r="AD402" s="182"/>
      <c r="AG402" s="10" t="s">
        <v>1250</v>
      </c>
    </row>
    <row r="403" spans="2:33" s="10" customFormat="1" ht="38.25" x14ac:dyDescent="0.2">
      <c r="B403" s="188"/>
      <c r="C403" s="73" t="s">
        <v>668</v>
      </c>
      <c r="D403" s="27" t="s">
        <v>27</v>
      </c>
      <c r="E403" s="21" t="s">
        <v>40</v>
      </c>
      <c r="F403" s="21" t="s">
        <v>848</v>
      </c>
      <c r="G403" s="2" t="s">
        <v>845</v>
      </c>
      <c r="H403" s="14"/>
      <c r="I403" s="14"/>
      <c r="J403" s="14"/>
      <c r="K403" s="14"/>
      <c r="L403" s="14"/>
      <c r="M403" s="14"/>
      <c r="N403" s="14"/>
      <c r="O403" s="14"/>
      <c r="P403" s="14"/>
      <c r="Q403" s="14"/>
      <c r="R403" s="14"/>
      <c r="S403" s="76"/>
      <c r="T403" s="22">
        <f>T404</f>
        <v>140000</v>
      </c>
      <c r="U403" s="22"/>
      <c r="V403" s="77"/>
      <c r="W403" s="80"/>
      <c r="X403" s="77"/>
      <c r="Y403" s="80"/>
      <c r="Z403" s="14"/>
      <c r="AA403" s="14"/>
      <c r="AB403" s="14"/>
      <c r="AC403" s="14"/>
      <c r="AD403" s="182"/>
      <c r="AG403" s="10" t="s">
        <v>1250</v>
      </c>
    </row>
    <row r="404" spans="2:33" s="10" customFormat="1" ht="38.25" x14ac:dyDescent="0.2">
      <c r="B404" s="73"/>
      <c r="C404" s="73" t="s">
        <v>668</v>
      </c>
      <c r="D404" s="27" t="s">
        <v>27</v>
      </c>
      <c r="E404" s="24" t="s">
        <v>43</v>
      </c>
      <c r="F404" s="24" t="s">
        <v>849</v>
      </c>
      <c r="G404" s="10" t="s">
        <v>845</v>
      </c>
      <c r="P404" s="73" t="s">
        <v>1027</v>
      </c>
      <c r="Q404" s="73" t="s">
        <v>704</v>
      </c>
      <c r="R404" s="10">
        <v>1</v>
      </c>
      <c r="S404" s="28">
        <v>140000</v>
      </c>
      <c r="T404" s="25">
        <v>140000</v>
      </c>
      <c r="U404" s="50">
        <f>T404/3.29</f>
        <v>42553.191489361699</v>
      </c>
      <c r="V404" s="126">
        <v>43411</v>
      </c>
      <c r="W404" s="122" t="s">
        <v>48</v>
      </c>
      <c r="X404" s="126">
        <v>43770</v>
      </c>
      <c r="Y404" s="132">
        <v>2019</v>
      </c>
      <c r="Z404" s="151" t="s">
        <v>1190</v>
      </c>
      <c r="AA404" s="10" t="s">
        <v>1037</v>
      </c>
      <c r="AB404" s="40" t="str">
        <f>IF(T404&gt;=500000,"autorizacao previa"," ")</f>
        <v xml:space="preserve"> </v>
      </c>
      <c r="AD404" s="182"/>
      <c r="AG404" s="10" t="s">
        <v>1250</v>
      </c>
    </row>
    <row r="405" spans="2:33" s="10" customFormat="1" ht="25.5" x14ac:dyDescent="0.2">
      <c r="B405" s="73"/>
      <c r="C405" s="73" t="s">
        <v>668</v>
      </c>
      <c r="D405" s="27" t="s">
        <v>27</v>
      </c>
      <c r="E405" s="17" t="s">
        <v>28</v>
      </c>
      <c r="F405" s="17" t="s">
        <v>850</v>
      </c>
      <c r="G405" s="1" t="s">
        <v>772</v>
      </c>
      <c r="K405" s="10" t="s">
        <v>772</v>
      </c>
      <c r="S405" s="28"/>
      <c r="T405" s="18">
        <f>T406+T410+T418+T422</f>
        <v>347200</v>
      </c>
      <c r="U405" s="18"/>
      <c r="V405" s="29"/>
      <c r="W405" s="30"/>
      <c r="X405" s="29"/>
      <c r="Y405" s="30"/>
      <c r="AD405" s="182"/>
    </row>
    <row r="406" spans="2:33" s="10" customFormat="1" ht="82.15" customHeight="1" x14ac:dyDescent="0.2">
      <c r="B406" s="73"/>
      <c r="C406" s="73" t="s">
        <v>668</v>
      </c>
      <c r="D406" s="27" t="s">
        <v>27</v>
      </c>
      <c r="E406" s="17" t="s">
        <v>30</v>
      </c>
      <c r="F406" s="17" t="s">
        <v>851</v>
      </c>
      <c r="G406" s="1" t="s">
        <v>852</v>
      </c>
      <c r="H406" s="13" t="s">
        <v>853</v>
      </c>
      <c r="I406" s="249">
        <v>1</v>
      </c>
      <c r="J406" s="10" t="s">
        <v>549</v>
      </c>
      <c r="N406" s="73" t="s">
        <v>544</v>
      </c>
      <c r="S406" s="28"/>
      <c r="T406" s="18">
        <f>T407</f>
        <v>90000</v>
      </c>
      <c r="U406" s="18"/>
      <c r="V406" s="29"/>
      <c r="W406" s="30"/>
      <c r="X406" s="29"/>
      <c r="Y406" s="30"/>
      <c r="AD406" s="182"/>
    </row>
    <row r="407" spans="2:33" s="10" customFormat="1" ht="159.75" customHeight="1" x14ac:dyDescent="0.2">
      <c r="B407" s="73"/>
      <c r="C407" s="73" t="s">
        <v>668</v>
      </c>
      <c r="D407" s="27" t="s">
        <v>27</v>
      </c>
      <c r="E407" s="17" t="s">
        <v>35</v>
      </c>
      <c r="F407" s="17" t="s">
        <v>854</v>
      </c>
      <c r="G407" s="1" t="s">
        <v>855</v>
      </c>
      <c r="K407" s="10" t="s">
        <v>816</v>
      </c>
      <c r="L407" s="10">
        <v>1</v>
      </c>
      <c r="M407" s="10" t="s">
        <v>549</v>
      </c>
      <c r="O407" s="10" t="s">
        <v>856</v>
      </c>
      <c r="S407" s="28"/>
      <c r="T407" s="18">
        <f>T408</f>
        <v>90000</v>
      </c>
      <c r="U407" s="18"/>
      <c r="V407" s="29"/>
      <c r="W407" s="30"/>
      <c r="X407" s="29"/>
      <c r="Y407" s="30"/>
      <c r="AD407" s="182"/>
    </row>
    <row r="408" spans="2:33" s="10" customFormat="1" ht="132.6" customHeight="1" x14ac:dyDescent="0.2">
      <c r="B408" s="188"/>
      <c r="C408" s="73" t="s">
        <v>668</v>
      </c>
      <c r="D408" s="27" t="s">
        <v>27</v>
      </c>
      <c r="E408" s="21" t="s">
        <v>40</v>
      </c>
      <c r="F408" s="21" t="s">
        <v>857</v>
      </c>
      <c r="G408" s="14" t="s">
        <v>858</v>
      </c>
      <c r="H408" s="14"/>
      <c r="I408" s="14"/>
      <c r="J408" s="14"/>
      <c r="K408" s="14"/>
      <c r="L408" s="14"/>
      <c r="M408" s="14"/>
      <c r="N408" s="14"/>
      <c r="O408" s="14"/>
      <c r="P408" s="14"/>
      <c r="Q408" s="14"/>
      <c r="R408" s="14"/>
      <c r="S408" s="76"/>
      <c r="T408" s="22">
        <f>T409</f>
        <v>90000</v>
      </c>
      <c r="U408" s="22"/>
      <c r="V408" s="77"/>
      <c r="W408" s="80"/>
      <c r="X408" s="77"/>
      <c r="Y408" s="80"/>
      <c r="Z408" s="14"/>
      <c r="AA408" s="14"/>
      <c r="AB408" s="14"/>
      <c r="AC408" s="14"/>
      <c r="AD408" s="182"/>
    </row>
    <row r="409" spans="2:33" s="10" customFormat="1" ht="25.5" x14ac:dyDescent="0.2">
      <c r="B409" s="73"/>
      <c r="C409" s="73" t="s">
        <v>668</v>
      </c>
      <c r="D409" s="27" t="s">
        <v>27</v>
      </c>
      <c r="E409" s="24" t="s">
        <v>43</v>
      </c>
      <c r="F409" s="24" t="s">
        <v>859</v>
      </c>
      <c r="G409" s="7" t="s">
        <v>1030</v>
      </c>
      <c r="P409" s="73" t="s">
        <v>636</v>
      </c>
      <c r="Q409" s="73" t="s">
        <v>1024</v>
      </c>
      <c r="R409" s="10">
        <v>1</v>
      </c>
      <c r="S409" s="28">
        <v>90000</v>
      </c>
      <c r="T409" s="25">
        <v>90000</v>
      </c>
      <c r="U409" s="50">
        <f>T409/3.29</f>
        <v>27355.62310030395</v>
      </c>
      <c r="V409" s="126">
        <v>43411</v>
      </c>
      <c r="W409" s="122" t="s">
        <v>48</v>
      </c>
      <c r="X409" s="126">
        <v>43586</v>
      </c>
      <c r="Y409" s="132">
        <v>2019</v>
      </c>
      <c r="Z409" s="73" t="s">
        <v>1184</v>
      </c>
      <c r="AA409" s="10" t="s">
        <v>1039</v>
      </c>
      <c r="AB409" s="40" t="str">
        <f>IF(T409&gt;=500000,"autorizacao previa"," ")</f>
        <v xml:space="preserve"> </v>
      </c>
      <c r="AD409" s="182"/>
    </row>
    <row r="410" spans="2:33" s="10" customFormat="1" ht="87" customHeight="1" x14ac:dyDescent="0.2">
      <c r="B410" s="73"/>
      <c r="C410" s="73" t="s">
        <v>668</v>
      </c>
      <c r="D410" s="27" t="s">
        <v>27</v>
      </c>
      <c r="E410" s="17" t="s">
        <v>30</v>
      </c>
      <c r="F410" s="17" t="s">
        <v>625</v>
      </c>
      <c r="G410" s="1" t="s">
        <v>860</v>
      </c>
      <c r="H410" s="13" t="s">
        <v>1220</v>
      </c>
      <c r="I410" s="249">
        <v>1</v>
      </c>
      <c r="J410" s="10" t="s">
        <v>549</v>
      </c>
      <c r="N410" s="73" t="s">
        <v>544</v>
      </c>
      <c r="S410" s="28"/>
      <c r="T410" s="18">
        <v>179600</v>
      </c>
      <c r="U410" s="18"/>
      <c r="V410" s="29"/>
      <c r="W410" s="30"/>
      <c r="X410" s="29"/>
      <c r="Y410" s="30"/>
      <c r="AD410" s="182"/>
    </row>
    <row r="411" spans="2:33" s="10" customFormat="1" ht="144.75" customHeight="1" x14ac:dyDescent="0.2">
      <c r="B411" s="73"/>
      <c r="C411" s="73" t="s">
        <v>668</v>
      </c>
      <c r="D411" s="27" t="s">
        <v>27</v>
      </c>
      <c r="E411" s="17" t="s">
        <v>35</v>
      </c>
      <c r="F411" s="17" t="s">
        <v>629</v>
      </c>
      <c r="G411" s="1" t="s">
        <v>861</v>
      </c>
      <c r="K411" s="10" t="s">
        <v>825</v>
      </c>
      <c r="L411" s="10">
        <v>1</v>
      </c>
      <c r="M411" s="10" t="s">
        <v>549</v>
      </c>
      <c r="O411" s="10" t="s">
        <v>863</v>
      </c>
      <c r="S411" s="28"/>
      <c r="T411" s="18">
        <f>T412</f>
        <v>29600</v>
      </c>
      <c r="U411" s="18"/>
      <c r="V411" s="29"/>
      <c r="W411" s="30"/>
      <c r="X411" s="29"/>
      <c r="Y411" s="30"/>
      <c r="AD411" s="182"/>
    </row>
    <row r="412" spans="2:33" s="10" customFormat="1" ht="63.75" x14ac:dyDescent="0.2">
      <c r="B412" s="188"/>
      <c r="C412" s="73" t="s">
        <v>668</v>
      </c>
      <c r="D412" s="27" t="s">
        <v>27</v>
      </c>
      <c r="E412" s="21" t="s">
        <v>40</v>
      </c>
      <c r="F412" s="21" t="s">
        <v>633</v>
      </c>
      <c r="G412" s="2" t="s">
        <v>864</v>
      </c>
      <c r="H412" s="14"/>
      <c r="I412" s="14"/>
      <c r="J412" s="14"/>
      <c r="K412" s="14"/>
      <c r="L412" s="14"/>
      <c r="M412" s="14"/>
      <c r="N412" s="14"/>
      <c r="O412" s="14"/>
      <c r="P412" s="14"/>
      <c r="Q412" s="14"/>
      <c r="R412" s="14"/>
      <c r="S412" s="76"/>
      <c r="T412" s="22">
        <f>T413+T414</f>
        <v>29600</v>
      </c>
      <c r="U412" s="22"/>
      <c r="V412" s="77"/>
      <c r="W412" s="80"/>
      <c r="X412" s="77"/>
      <c r="Y412" s="80"/>
      <c r="Z412" s="14"/>
      <c r="AA412" s="14"/>
      <c r="AB412" s="14"/>
      <c r="AC412" s="14"/>
      <c r="AD412" s="182"/>
    </row>
    <row r="413" spans="2:33" s="10" customFormat="1" x14ac:dyDescent="0.2">
      <c r="B413" s="73"/>
      <c r="C413" s="73" t="s">
        <v>668</v>
      </c>
      <c r="D413" s="27" t="s">
        <v>27</v>
      </c>
      <c r="E413" s="24" t="s">
        <v>43</v>
      </c>
      <c r="F413" s="24" t="s">
        <v>635</v>
      </c>
      <c r="G413" s="68" t="s">
        <v>212</v>
      </c>
      <c r="P413" s="93" t="s">
        <v>212</v>
      </c>
      <c r="Q413" s="93" t="s">
        <v>212</v>
      </c>
      <c r="R413" s="11">
        <v>10</v>
      </c>
      <c r="S413" s="233">
        <v>2000</v>
      </c>
      <c r="T413" s="242">
        <v>20000</v>
      </c>
      <c r="U413" s="50">
        <f t="shared" ref="U413:U414" si="106">T413/3.29</f>
        <v>6079.0273556231004</v>
      </c>
      <c r="V413" s="29">
        <v>43525</v>
      </c>
      <c r="W413" s="122" t="s">
        <v>49</v>
      </c>
      <c r="X413" s="29">
        <v>43617</v>
      </c>
      <c r="Y413" s="132">
        <v>2019</v>
      </c>
      <c r="Z413" s="186" t="s">
        <v>212</v>
      </c>
      <c r="AA413" s="40" t="s">
        <v>1186</v>
      </c>
      <c r="AB413" s="40" t="str">
        <f t="shared" ref="AB413:AB414" si="107">IF(T413&gt;=500000,"autorizacao previa"," ")</f>
        <v xml:space="preserve"> </v>
      </c>
      <c r="AD413" s="182"/>
    </row>
    <row r="414" spans="2:33" s="10" customFormat="1" x14ac:dyDescent="0.2">
      <c r="B414" s="73"/>
      <c r="C414" s="73" t="s">
        <v>668</v>
      </c>
      <c r="D414" s="27" t="s">
        <v>27</v>
      </c>
      <c r="E414" s="24" t="s">
        <v>43</v>
      </c>
      <c r="F414" s="24" t="s">
        <v>865</v>
      </c>
      <c r="G414" s="7" t="s">
        <v>60</v>
      </c>
      <c r="P414" s="34" t="s">
        <v>60</v>
      </c>
      <c r="Q414" s="34" t="s">
        <v>60</v>
      </c>
      <c r="R414" s="11">
        <v>40</v>
      </c>
      <c r="S414" s="233">
        <v>240</v>
      </c>
      <c r="T414" s="242">
        <v>9600</v>
      </c>
      <c r="U414" s="50">
        <f t="shared" si="106"/>
        <v>2917.933130699088</v>
      </c>
      <c r="V414" s="29">
        <v>43525</v>
      </c>
      <c r="W414" s="122" t="s">
        <v>49</v>
      </c>
      <c r="X414" s="29">
        <v>43617</v>
      </c>
      <c r="Y414" s="132">
        <v>2019</v>
      </c>
      <c r="Z414" s="98" t="s">
        <v>60</v>
      </c>
      <c r="AA414" s="40" t="s">
        <v>1186</v>
      </c>
      <c r="AB414" s="40" t="str">
        <f t="shared" si="107"/>
        <v xml:space="preserve"> </v>
      </c>
      <c r="AD414" s="182"/>
    </row>
    <row r="415" spans="2:33" s="10" customFormat="1" ht="102" x14ac:dyDescent="0.2">
      <c r="B415" s="73"/>
      <c r="C415" s="73" t="s">
        <v>668</v>
      </c>
      <c r="D415" s="27" t="s">
        <v>27</v>
      </c>
      <c r="E415" s="17" t="s">
        <v>35</v>
      </c>
      <c r="F415" s="17" t="s">
        <v>866</v>
      </c>
      <c r="G415" s="1" t="s">
        <v>867</v>
      </c>
      <c r="K415" s="10" t="s">
        <v>825</v>
      </c>
      <c r="L415" s="10">
        <v>1</v>
      </c>
      <c r="M415" s="10" t="s">
        <v>862</v>
      </c>
      <c r="O415" s="10" t="s">
        <v>868</v>
      </c>
      <c r="S415" s="28"/>
      <c r="T415" s="18">
        <f>T416</f>
        <v>150000</v>
      </c>
      <c r="U415" s="18"/>
      <c r="V415" s="29"/>
      <c r="W415" s="30"/>
      <c r="X415" s="29"/>
      <c r="Y415" s="30"/>
      <c r="AD415" s="182"/>
    </row>
    <row r="416" spans="2:33" s="10" customFormat="1" ht="102" x14ac:dyDescent="0.2">
      <c r="B416" s="188"/>
      <c r="C416" s="73" t="s">
        <v>668</v>
      </c>
      <c r="D416" s="27" t="s">
        <v>27</v>
      </c>
      <c r="E416" s="21" t="s">
        <v>40</v>
      </c>
      <c r="F416" s="21" t="s">
        <v>869</v>
      </c>
      <c r="G416" s="2" t="s">
        <v>1061</v>
      </c>
      <c r="H416" s="14"/>
      <c r="I416" s="14"/>
      <c r="J416" s="14"/>
      <c r="K416" s="14"/>
      <c r="L416" s="14"/>
      <c r="M416" s="14"/>
      <c r="N416" s="14"/>
      <c r="O416" s="14"/>
      <c r="P416" s="14"/>
      <c r="Q416" s="14"/>
      <c r="R416" s="14"/>
      <c r="S416" s="76"/>
      <c r="T416" s="22">
        <f>T417</f>
        <v>150000</v>
      </c>
      <c r="U416" s="22"/>
      <c r="V416" s="77"/>
      <c r="W416" s="80"/>
      <c r="X416" s="77"/>
      <c r="Y416" s="80"/>
      <c r="Z416" s="14"/>
      <c r="AA416" s="14"/>
      <c r="AB416" s="14"/>
      <c r="AC416" s="14"/>
      <c r="AD416" s="182"/>
    </row>
    <row r="417" spans="2:33" s="10" customFormat="1" ht="63.75" x14ac:dyDescent="0.2">
      <c r="B417" s="73"/>
      <c r="C417" s="73" t="s">
        <v>668</v>
      </c>
      <c r="D417" s="27" t="s">
        <v>27</v>
      </c>
      <c r="E417" s="24" t="s">
        <v>43</v>
      </c>
      <c r="F417" s="24" t="s">
        <v>870</v>
      </c>
      <c r="G417" s="4" t="s">
        <v>1062</v>
      </c>
      <c r="P417" s="73" t="s">
        <v>636</v>
      </c>
      <c r="Q417" s="34" t="s">
        <v>704</v>
      </c>
      <c r="R417" s="10">
        <v>3</v>
      </c>
      <c r="S417" s="28">
        <v>50000</v>
      </c>
      <c r="T417" s="25">
        <v>150000</v>
      </c>
      <c r="U417" s="50">
        <f>T417/3.29</f>
        <v>45592.705167173255</v>
      </c>
      <c r="V417" s="29">
        <v>43647</v>
      </c>
      <c r="W417" s="122" t="s">
        <v>49</v>
      </c>
      <c r="X417" s="29">
        <v>45108</v>
      </c>
      <c r="Y417" s="132">
        <v>2023</v>
      </c>
      <c r="Z417" s="73" t="s">
        <v>1184</v>
      </c>
      <c r="AA417" s="10" t="s">
        <v>1039</v>
      </c>
      <c r="AB417" s="40" t="str">
        <f>IF(T417&gt;=500000,"autorizacao previa"," ")</f>
        <v xml:space="preserve"> </v>
      </c>
      <c r="AD417" s="182"/>
    </row>
    <row r="418" spans="2:33" s="10" customFormat="1" ht="51" x14ac:dyDescent="0.2">
      <c r="B418" s="73" t="s">
        <v>648</v>
      </c>
      <c r="C418" s="73" t="s">
        <v>668</v>
      </c>
      <c r="D418" s="27" t="s">
        <v>27</v>
      </c>
      <c r="E418" s="17" t="s">
        <v>30</v>
      </c>
      <c r="F418" s="17" t="s">
        <v>637</v>
      </c>
      <c r="G418" s="32" t="s">
        <v>871</v>
      </c>
      <c r="H418" s="88" t="s">
        <v>872</v>
      </c>
      <c r="I418" s="249">
        <v>4</v>
      </c>
      <c r="J418" s="10" t="s">
        <v>1219</v>
      </c>
      <c r="N418" s="73" t="s">
        <v>544</v>
      </c>
      <c r="S418" s="28"/>
      <c r="T418" s="18">
        <f>T419</f>
        <v>48000</v>
      </c>
      <c r="U418" s="18"/>
      <c r="V418" s="29"/>
      <c r="W418" s="30"/>
      <c r="X418" s="29"/>
      <c r="Y418" s="30"/>
      <c r="AD418" s="182"/>
    </row>
    <row r="419" spans="2:33" s="10" customFormat="1" ht="51" x14ac:dyDescent="0.2">
      <c r="B419" s="73" t="s">
        <v>648</v>
      </c>
      <c r="C419" s="73" t="s">
        <v>668</v>
      </c>
      <c r="D419" s="27" t="s">
        <v>27</v>
      </c>
      <c r="E419" s="17" t="s">
        <v>35</v>
      </c>
      <c r="F419" s="17" t="s">
        <v>639</v>
      </c>
      <c r="G419" s="7" t="s">
        <v>873</v>
      </c>
      <c r="H419" s="74"/>
      <c r="K419" s="10" t="s">
        <v>874</v>
      </c>
      <c r="L419" s="10">
        <v>2</v>
      </c>
      <c r="M419" s="10" t="s">
        <v>1244</v>
      </c>
      <c r="O419" s="10" t="s">
        <v>875</v>
      </c>
      <c r="S419" s="28"/>
      <c r="T419" s="18">
        <f>T420</f>
        <v>48000</v>
      </c>
      <c r="U419" s="18"/>
      <c r="V419" s="29"/>
      <c r="W419" s="30"/>
      <c r="X419" s="29"/>
      <c r="Y419" s="30"/>
      <c r="AD419" s="182"/>
    </row>
    <row r="420" spans="2:33" s="10" customFormat="1" ht="76.5" x14ac:dyDescent="0.2">
      <c r="B420" s="188" t="s">
        <v>648</v>
      </c>
      <c r="C420" s="73" t="s">
        <v>668</v>
      </c>
      <c r="D420" s="27" t="s">
        <v>27</v>
      </c>
      <c r="E420" s="21" t="s">
        <v>40</v>
      </c>
      <c r="F420" s="21" t="s">
        <v>643</v>
      </c>
      <c r="G420" s="2" t="s">
        <v>876</v>
      </c>
      <c r="H420" s="14"/>
      <c r="I420" s="14"/>
      <c r="J420" s="14"/>
      <c r="K420" s="14"/>
      <c r="L420" s="14"/>
      <c r="M420" s="14"/>
      <c r="N420" s="14"/>
      <c r="O420" s="14"/>
      <c r="P420" s="14"/>
      <c r="Q420" s="14"/>
      <c r="R420" s="14"/>
      <c r="S420" s="76"/>
      <c r="T420" s="22">
        <f>T421</f>
        <v>48000</v>
      </c>
      <c r="U420" s="22"/>
      <c r="V420" s="77"/>
      <c r="W420" s="80"/>
      <c r="X420" s="77"/>
      <c r="Y420" s="80"/>
      <c r="Z420" s="14"/>
      <c r="AA420" s="14"/>
      <c r="AB420" s="14"/>
      <c r="AC420" s="14"/>
      <c r="AD420" s="182"/>
    </row>
    <row r="421" spans="2:33" s="10" customFormat="1" ht="25.5" x14ac:dyDescent="0.2">
      <c r="B421" s="73" t="s">
        <v>648</v>
      </c>
      <c r="C421" s="73" t="s">
        <v>668</v>
      </c>
      <c r="D421" s="27" t="s">
        <v>27</v>
      </c>
      <c r="E421" s="24" t="s">
        <v>43</v>
      </c>
      <c r="F421" s="24" t="s">
        <v>645</v>
      </c>
      <c r="G421" s="7" t="s">
        <v>1031</v>
      </c>
      <c r="P421" s="73" t="s">
        <v>636</v>
      </c>
      <c r="Q421" s="73" t="s">
        <v>1024</v>
      </c>
      <c r="R421" s="10">
        <v>24</v>
      </c>
      <c r="S421" s="28">
        <v>2000</v>
      </c>
      <c r="T421" s="25">
        <v>48000</v>
      </c>
      <c r="U421" s="50">
        <f>T421/3.29</f>
        <v>14589.66565349544</v>
      </c>
      <c r="V421" s="29">
        <v>43647</v>
      </c>
      <c r="W421" s="122" t="s">
        <v>49</v>
      </c>
      <c r="X421" s="29">
        <v>45108</v>
      </c>
      <c r="Y421" s="132">
        <v>2023</v>
      </c>
      <c r="Z421" s="73" t="s">
        <v>1184</v>
      </c>
      <c r="AA421" s="10" t="s">
        <v>1039</v>
      </c>
      <c r="AB421" s="40" t="str">
        <f>IF(T421&gt;=500000,"autorizacao previa"," ")</f>
        <v xml:space="preserve"> </v>
      </c>
      <c r="AD421" s="182"/>
    </row>
    <row r="422" spans="2:33" s="10" customFormat="1" ht="38.25" x14ac:dyDescent="0.2">
      <c r="B422" s="73"/>
      <c r="C422" s="73" t="s">
        <v>668</v>
      </c>
      <c r="D422" s="27" t="s">
        <v>27</v>
      </c>
      <c r="E422" s="17" t="s">
        <v>30</v>
      </c>
      <c r="F422" s="17" t="s">
        <v>649</v>
      </c>
      <c r="G422" s="32" t="s">
        <v>877</v>
      </c>
      <c r="H422" s="88" t="s">
        <v>878</v>
      </c>
      <c r="I422" s="249">
        <v>1</v>
      </c>
      <c r="J422" s="10" t="s">
        <v>549</v>
      </c>
      <c r="N422" s="73" t="s">
        <v>544</v>
      </c>
      <c r="S422" s="28"/>
      <c r="T422" s="18">
        <f>T423</f>
        <v>29600</v>
      </c>
      <c r="U422" s="18"/>
      <c r="V422" s="29"/>
      <c r="W422" s="30"/>
      <c r="X422" s="29"/>
      <c r="Y422" s="30"/>
      <c r="AD422" s="182"/>
    </row>
    <row r="423" spans="2:33" s="10" customFormat="1" ht="78.75" customHeight="1" x14ac:dyDescent="0.2">
      <c r="B423" s="73"/>
      <c r="C423" s="73" t="s">
        <v>668</v>
      </c>
      <c r="D423" s="27" t="s">
        <v>27</v>
      </c>
      <c r="E423" s="17" t="s">
        <v>35</v>
      </c>
      <c r="F423" s="17" t="s">
        <v>652</v>
      </c>
      <c r="G423" s="1" t="s">
        <v>879</v>
      </c>
      <c r="H423" s="74"/>
      <c r="K423" s="10" t="s">
        <v>825</v>
      </c>
      <c r="L423" s="10">
        <v>1</v>
      </c>
      <c r="M423" s="10" t="s">
        <v>549</v>
      </c>
      <c r="O423" s="10" t="s">
        <v>863</v>
      </c>
      <c r="S423" s="28"/>
      <c r="T423" s="18">
        <f>T424</f>
        <v>29600</v>
      </c>
      <c r="U423" s="18"/>
      <c r="V423" s="29"/>
      <c r="W423" s="30"/>
      <c r="X423" s="29"/>
      <c r="Y423" s="30"/>
      <c r="AD423" s="182"/>
    </row>
    <row r="424" spans="2:33" s="10" customFormat="1" ht="76.5" x14ac:dyDescent="0.2">
      <c r="B424" s="188"/>
      <c r="C424" s="73" t="s">
        <v>668</v>
      </c>
      <c r="D424" s="27" t="s">
        <v>27</v>
      </c>
      <c r="E424" s="21" t="s">
        <v>40</v>
      </c>
      <c r="F424" s="21" t="s">
        <v>656</v>
      </c>
      <c r="G424" s="2" t="s">
        <v>880</v>
      </c>
      <c r="H424" s="14"/>
      <c r="I424" s="14"/>
      <c r="J424" s="14"/>
      <c r="K424" s="14"/>
      <c r="L424" s="14"/>
      <c r="M424" s="14"/>
      <c r="N424" s="14"/>
      <c r="O424" s="14"/>
      <c r="P424" s="14"/>
      <c r="Q424" s="14"/>
      <c r="R424" s="14"/>
      <c r="S424" s="76"/>
      <c r="T424" s="22">
        <f>T425+T426</f>
        <v>29600</v>
      </c>
      <c r="U424" s="22"/>
      <c r="V424" s="77"/>
      <c r="W424" s="80"/>
      <c r="X424" s="77"/>
      <c r="Y424" s="80"/>
      <c r="Z424" s="14"/>
      <c r="AA424" s="14"/>
      <c r="AB424" s="14"/>
      <c r="AC424" s="14"/>
      <c r="AD424" s="182"/>
    </row>
    <row r="425" spans="2:33" s="10" customFormat="1" x14ac:dyDescent="0.2">
      <c r="B425" s="73"/>
      <c r="C425" s="73" t="s">
        <v>668</v>
      </c>
      <c r="D425" s="27" t="s">
        <v>27</v>
      </c>
      <c r="E425" s="24" t="s">
        <v>43</v>
      </c>
      <c r="F425" s="24" t="s">
        <v>658</v>
      </c>
      <c r="G425" s="68" t="s">
        <v>212</v>
      </c>
      <c r="P425" s="93" t="s">
        <v>212</v>
      </c>
      <c r="Q425" s="93" t="s">
        <v>212</v>
      </c>
      <c r="R425" s="11">
        <v>10</v>
      </c>
      <c r="S425" s="233">
        <v>2000</v>
      </c>
      <c r="T425" s="242">
        <v>20000</v>
      </c>
      <c r="U425" s="50">
        <f t="shared" ref="U425:U426" si="108">T425/3.29</f>
        <v>6079.0273556231004</v>
      </c>
      <c r="V425" s="29">
        <v>43678</v>
      </c>
      <c r="W425" s="122" t="s">
        <v>49</v>
      </c>
      <c r="X425" s="29">
        <v>45108</v>
      </c>
      <c r="Y425" s="132">
        <v>2023</v>
      </c>
      <c r="Z425" s="186" t="s">
        <v>212</v>
      </c>
      <c r="AA425" s="40" t="s">
        <v>1186</v>
      </c>
      <c r="AB425" s="40" t="str">
        <f t="shared" ref="AB425:AB426" si="109">IF(T425&gt;=500000,"autorizacao previa"," ")</f>
        <v xml:space="preserve"> </v>
      </c>
      <c r="AD425" s="182"/>
    </row>
    <row r="426" spans="2:33" s="10" customFormat="1" x14ac:dyDescent="0.2">
      <c r="B426" s="73"/>
      <c r="C426" s="73" t="s">
        <v>668</v>
      </c>
      <c r="D426" s="27" t="s">
        <v>27</v>
      </c>
      <c r="E426" s="24" t="s">
        <v>43</v>
      </c>
      <c r="F426" s="24" t="s">
        <v>881</v>
      </c>
      <c r="G426" s="7" t="s">
        <v>60</v>
      </c>
      <c r="P426" s="34" t="s">
        <v>60</v>
      </c>
      <c r="Q426" s="34" t="s">
        <v>60</v>
      </c>
      <c r="R426" s="11">
        <v>40</v>
      </c>
      <c r="S426" s="233">
        <v>240</v>
      </c>
      <c r="T426" s="242">
        <v>9600</v>
      </c>
      <c r="U426" s="50">
        <f t="shared" si="108"/>
        <v>2917.933130699088</v>
      </c>
      <c r="V426" s="29">
        <v>43678</v>
      </c>
      <c r="W426" s="122" t="s">
        <v>49</v>
      </c>
      <c r="X426" s="29">
        <v>45108</v>
      </c>
      <c r="Y426" s="132">
        <v>2023</v>
      </c>
      <c r="Z426" s="98" t="s">
        <v>60</v>
      </c>
      <c r="AA426" s="40" t="s">
        <v>1186</v>
      </c>
      <c r="AB426" s="40" t="str">
        <f t="shared" si="109"/>
        <v xml:space="preserve"> </v>
      </c>
      <c r="AD426" s="182"/>
    </row>
    <row r="427" spans="2:33" s="10" customFormat="1" x14ac:dyDescent="0.2">
      <c r="B427" s="73"/>
      <c r="C427" s="73" t="s">
        <v>668</v>
      </c>
      <c r="D427" s="27" t="s">
        <v>442</v>
      </c>
      <c r="E427" s="17" t="s">
        <v>28</v>
      </c>
      <c r="F427" s="17" t="s">
        <v>882</v>
      </c>
      <c r="G427" s="1" t="s">
        <v>883</v>
      </c>
      <c r="S427" s="28"/>
      <c r="T427" s="18">
        <f>T428</f>
        <v>200000</v>
      </c>
      <c r="U427" s="18"/>
      <c r="V427" s="29"/>
      <c r="W427" s="30"/>
      <c r="X427" s="29"/>
      <c r="Y427" s="30"/>
      <c r="AD427" s="182"/>
    </row>
    <row r="428" spans="2:33" s="10" customFormat="1" ht="38.25" x14ac:dyDescent="0.2">
      <c r="B428" s="73"/>
      <c r="C428" s="73" t="s">
        <v>668</v>
      </c>
      <c r="D428" s="27" t="s">
        <v>442</v>
      </c>
      <c r="E428" s="17" t="s">
        <v>30</v>
      </c>
      <c r="F428" s="17" t="s">
        <v>884</v>
      </c>
      <c r="G428" s="1" t="s">
        <v>885</v>
      </c>
      <c r="H428" s="13" t="s">
        <v>886</v>
      </c>
      <c r="I428" s="249">
        <v>1</v>
      </c>
      <c r="J428" s="10" t="s">
        <v>549</v>
      </c>
      <c r="N428" s="73" t="s">
        <v>544</v>
      </c>
      <c r="O428" s="10" t="s">
        <v>887</v>
      </c>
      <c r="S428" s="28"/>
      <c r="T428" s="18">
        <f>T429</f>
        <v>200000</v>
      </c>
      <c r="U428" s="18"/>
      <c r="V428" s="29"/>
      <c r="W428" s="30"/>
      <c r="X428" s="29"/>
      <c r="Y428" s="30"/>
      <c r="AD428" s="182"/>
    </row>
    <row r="429" spans="2:33" s="10" customFormat="1" ht="79.150000000000006" customHeight="1" x14ac:dyDescent="0.2">
      <c r="B429" s="73"/>
      <c r="C429" s="73" t="s">
        <v>668</v>
      </c>
      <c r="D429" s="27" t="s">
        <v>442</v>
      </c>
      <c r="E429" s="17" t="s">
        <v>35</v>
      </c>
      <c r="F429" s="17" t="s">
        <v>888</v>
      </c>
      <c r="G429" s="13" t="s">
        <v>889</v>
      </c>
      <c r="K429" s="10" t="s">
        <v>890</v>
      </c>
      <c r="L429" s="10">
        <v>1</v>
      </c>
      <c r="M429" s="10" t="s">
        <v>549</v>
      </c>
      <c r="O429" s="10" t="s">
        <v>887</v>
      </c>
      <c r="S429" s="28"/>
      <c r="T429" s="18">
        <f>T430</f>
        <v>200000</v>
      </c>
      <c r="U429" s="18"/>
      <c r="V429" s="29"/>
      <c r="W429" s="30"/>
      <c r="X429" s="29"/>
      <c r="Y429" s="30"/>
      <c r="AD429" s="182"/>
      <c r="AG429" s="10" t="s">
        <v>1250</v>
      </c>
    </row>
    <row r="430" spans="2:33" s="10" customFormat="1" ht="51" x14ac:dyDescent="0.2">
      <c r="B430" s="188"/>
      <c r="C430" s="73" t="s">
        <v>668</v>
      </c>
      <c r="D430" s="27" t="s">
        <v>442</v>
      </c>
      <c r="E430" s="21" t="s">
        <v>40</v>
      </c>
      <c r="F430" s="21" t="s">
        <v>891</v>
      </c>
      <c r="G430" s="2" t="s">
        <v>892</v>
      </c>
      <c r="H430" s="14"/>
      <c r="I430" s="14"/>
      <c r="J430" s="14"/>
      <c r="K430" s="14"/>
      <c r="L430" s="14"/>
      <c r="M430" s="14"/>
      <c r="N430" s="14"/>
      <c r="O430" s="14"/>
      <c r="P430" s="86"/>
      <c r="Q430" s="14"/>
      <c r="R430" s="14"/>
      <c r="S430" s="76"/>
      <c r="T430" s="22">
        <f>T431</f>
        <v>200000</v>
      </c>
      <c r="U430" s="22"/>
      <c r="V430" s="77"/>
      <c r="W430" s="80"/>
      <c r="X430" s="77"/>
      <c r="Y430" s="80"/>
      <c r="Z430" s="14"/>
      <c r="AA430" s="14"/>
      <c r="AB430" s="14"/>
      <c r="AC430" s="14"/>
      <c r="AD430" s="182"/>
      <c r="AG430" s="10" t="s">
        <v>1250</v>
      </c>
    </row>
    <row r="431" spans="2:33" s="4" customFormat="1" ht="63.75" x14ac:dyDescent="0.2">
      <c r="B431" s="155"/>
      <c r="C431" s="155" t="s">
        <v>668</v>
      </c>
      <c r="D431" s="165" t="s">
        <v>442</v>
      </c>
      <c r="E431" s="166" t="s">
        <v>43</v>
      </c>
      <c r="F431" s="166" t="s">
        <v>893</v>
      </c>
      <c r="G431" s="4" t="s">
        <v>1063</v>
      </c>
      <c r="P431" s="73" t="s">
        <v>636</v>
      </c>
      <c r="Q431" s="95" t="s">
        <v>704</v>
      </c>
      <c r="R431" s="4">
        <v>1</v>
      </c>
      <c r="S431" s="167">
        <v>200000</v>
      </c>
      <c r="T431" s="168">
        <f t="shared" ref="T431" si="110">R431*S431</f>
        <v>200000</v>
      </c>
      <c r="U431" s="50">
        <f>T431/3.29</f>
        <v>60790.273556231004</v>
      </c>
      <c r="V431" s="134">
        <v>43411</v>
      </c>
      <c r="W431" s="159" t="s">
        <v>48</v>
      </c>
      <c r="X431" s="134">
        <v>43677</v>
      </c>
      <c r="Y431" s="145">
        <v>2019</v>
      </c>
      <c r="Z431" s="155" t="s">
        <v>1184</v>
      </c>
      <c r="AA431" s="4" t="s">
        <v>1040</v>
      </c>
      <c r="AB431" s="40" t="str">
        <f>IF(T431&gt;=500000,"autorizacao previa"," ")</f>
        <v xml:space="preserve"> </v>
      </c>
      <c r="AD431" s="183"/>
      <c r="AG431" s="10" t="s">
        <v>1250</v>
      </c>
    </row>
    <row r="432" spans="2:33" s="10" customFormat="1" ht="25.5" x14ac:dyDescent="0.2">
      <c r="B432" s="73" t="s">
        <v>894</v>
      </c>
      <c r="C432" s="73" t="s">
        <v>895</v>
      </c>
      <c r="D432" s="27" t="s">
        <v>27</v>
      </c>
      <c r="E432" s="17" t="s">
        <v>28</v>
      </c>
      <c r="F432" s="17">
        <v>1</v>
      </c>
      <c r="G432" s="89" t="s">
        <v>338</v>
      </c>
      <c r="S432" s="28"/>
      <c r="T432" s="18">
        <f>T433+T451</f>
        <v>322148</v>
      </c>
      <c r="U432" s="18"/>
      <c r="V432" s="29"/>
      <c r="W432" s="30"/>
      <c r="X432" s="29"/>
      <c r="Y432" s="30"/>
      <c r="AD432" s="182"/>
      <c r="AG432" s="10" t="s">
        <v>1250</v>
      </c>
    </row>
    <row r="433" spans="2:33" s="10" customFormat="1" ht="25.5" x14ac:dyDescent="0.2">
      <c r="B433" s="73" t="s">
        <v>894</v>
      </c>
      <c r="C433" s="73" t="s">
        <v>895</v>
      </c>
      <c r="D433" s="27" t="s">
        <v>27</v>
      </c>
      <c r="E433" s="17" t="s">
        <v>30</v>
      </c>
      <c r="F433" s="17" t="s">
        <v>31</v>
      </c>
      <c r="G433" s="89" t="s">
        <v>896</v>
      </c>
      <c r="H433" s="10" t="s">
        <v>897</v>
      </c>
      <c r="I433" s="250">
        <v>25</v>
      </c>
      <c r="J433" s="10" t="s">
        <v>39</v>
      </c>
      <c r="N433" s="73" t="s">
        <v>932</v>
      </c>
      <c r="O433" s="10" t="s">
        <v>898</v>
      </c>
      <c r="S433" s="11"/>
      <c r="T433" s="18">
        <f>T434</f>
        <v>247262</v>
      </c>
      <c r="U433" s="18"/>
      <c r="V433" s="29"/>
      <c r="W433" s="30"/>
      <c r="X433" s="29"/>
      <c r="Y433" s="30"/>
      <c r="AD433" s="182"/>
      <c r="AG433" s="10" t="s">
        <v>1250</v>
      </c>
    </row>
    <row r="434" spans="2:33" s="10" customFormat="1" x14ac:dyDescent="0.2">
      <c r="B434" s="73" t="s">
        <v>894</v>
      </c>
      <c r="C434" s="73" t="s">
        <v>895</v>
      </c>
      <c r="D434" s="27" t="s">
        <v>27</v>
      </c>
      <c r="E434" s="17" t="s">
        <v>35</v>
      </c>
      <c r="F434" s="17" t="s">
        <v>341</v>
      </c>
      <c r="G434" s="191" t="s">
        <v>899</v>
      </c>
      <c r="L434" s="11"/>
      <c r="S434" s="11"/>
      <c r="T434" s="18">
        <f>SUM(T435+T439+T445+T449)</f>
        <v>247262</v>
      </c>
      <c r="U434" s="18"/>
      <c r="V434" s="29"/>
      <c r="W434" s="30"/>
      <c r="X434" s="29"/>
      <c r="Y434" s="30"/>
      <c r="AD434" s="182"/>
      <c r="AG434" s="10" t="s">
        <v>1250</v>
      </c>
    </row>
    <row r="435" spans="2:33" s="10" customFormat="1" x14ac:dyDescent="0.2">
      <c r="B435" s="73" t="s">
        <v>894</v>
      </c>
      <c r="C435" s="73" t="s">
        <v>895</v>
      </c>
      <c r="D435" s="27" t="s">
        <v>27</v>
      </c>
      <c r="E435" s="21" t="s">
        <v>40</v>
      </c>
      <c r="F435" s="21" t="s">
        <v>348</v>
      </c>
      <c r="G435" s="192" t="s">
        <v>900</v>
      </c>
      <c r="H435" s="14"/>
      <c r="I435" s="14"/>
      <c r="J435" s="14"/>
      <c r="K435" s="14"/>
      <c r="L435" s="14"/>
      <c r="M435" s="14"/>
      <c r="N435" s="14"/>
      <c r="O435" s="14"/>
      <c r="P435" s="14"/>
      <c r="Q435" s="14"/>
      <c r="R435" s="14"/>
      <c r="S435" s="15"/>
      <c r="T435" s="22">
        <f>SUM(T436:T438)</f>
        <v>32744</v>
      </c>
      <c r="U435" s="22"/>
      <c r="V435" s="77"/>
      <c r="W435" s="80"/>
      <c r="X435" s="77"/>
      <c r="Y435" s="80"/>
      <c r="Z435" s="14"/>
      <c r="AA435" s="14"/>
      <c r="AB435" s="14"/>
      <c r="AC435" s="14"/>
      <c r="AD435" s="182"/>
      <c r="AG435" s="10" t="s">
        <v>1250</v>
      </c>
    </row>
    <row r="436" spans="2:33" s="10" customFormat="1" x14ac:dyDescent="0.2">
      <c r="B436" s="73" t="s">
        <v>894</v>
      </c>
      <c r="C436" s="73" t="s">
        <v>895</v>
      </c>
      <c r="D436" s="27" t="s">
        <v>27</v>
      </c>
      <c r="E436" s="24" t="s">
        <v>43</v>
      </c>
      <c r="F436" s="24" t="s">
        <v>349</v>
      </c>
      <c r="G436" s="7" t="s">
        <v>60</v>
      </c>
      <c r="P436" s="34" t="s">
        <v>60</v>
      </c>
      <c r="Q436" s="34" t="s">
        <v>60</v>
      </c>
      <c r="R436" s="11">
        <v>72</v>
      </c>
      <c r="S436" s="233">
        <v>177</v>
      </c>
      <c r="T436" s="242">
        <f t="shared" ref="T436:T448" si="111">R436*S436</f>
        <v>12744</v>
      </c>
      <c r="U436" s="50">
        <f t="shared" ref="U436:U438" si="112">T436/3.29</f>
        <v>3873.5562310030396</v>
      </c>
      <c r="V436" s="29">
        <v>43405</v>
      </c>
      <c r="W436" s="122" t="s">
        <v>48</v>
      </c>
      <c r="X436" s="29">
        <v>43770</v>
      </c>
      <c r="Y436" s="132">
        <v>2019</v>
      </c>
      <c r="Z436" s="98" t="s">
        <v>60</v>
      </c>
      <c r="AA436" s="40" t="s">
        <v>1186</v>
      </c>
      <c r="AB436" s="40" t="str">
        <f t="shared" ref="AB436:AB438" si="113">IF(T436&gt;=500000,"autorizacao previa"," ")</f>
        <v xml:space="preserve"> </v>
      </c>
      <c r="AD436" s="182"/>
      <c r="AG436" s="10" t="s">
        <v>1250</v>
      </c>
    </row>
    <row r="437" spans="2:33" s="10" customFormat="1" ht="25.5" x14ac:dyDescent="0.2">
      <c r="B437" s="73" t="s">
        <v>894</v>
      </c>
      <c r="C437" s="73" t="s">
        <v>895</v>
      </c>
      <c r="D437" s="27" t="s">
        <v>27</v>
      </c>
      <c r="E437" s="24" t="s">
        <v>43</v>
      </c>
      <c r="F437" s="24" t="s">
        <v>901</v>
      </c>
      <c r="G437" s="33" t="s">
        <v>68</v>
      </c>
      <c r="P437" s="73" t="s">
        <v>214</v>
      </c>
      <c r="Q437" s="73" t="s">
        <v>214</v>
      </c>
      <c r="R437" s="11">
        <v>1</v>
      </c>
      <c r="S437" s="233">
        <v>2000</v>
      </c>
      <c r="T437" s="242">
        <f t="shared" si="111"/>
        <v>2000</v>
      </c>
      <c r="U437" s="50">
        <f t="shared" si="112"/>
        <v>607.90273556231</v>
      </c>
      <c r="V437" s="29"/>
      <c r="W437" s="132"/>
      <c r="X437" s="29"/>
      <c r="Y437" s="132"/>
      <c r="Z437" s="37" t="s">
        <v>214</v>
      </c>
      <c r="AA437" s="40" t="s">
        <v>1186</v>
      </c>
      <c r="AB437" s="40" t="str">
        <f t="shared" si="113"/>
        <v xml:space="preserve"> </v>
      </c>
      <c r="AD437" s="182"/>
      <c r="AG437" s="10" t="s">
        <v>1250</v>
      </c>
    </row>
    <row r="438" spans="2:33" s="10" customFormat="1" ht="25.5" x14ac:dyDescent="0.2">
      <c r="B438" s="73" t="s">
        <v>894</v>
      </c>
      <c r="C438" s="73" t="s">
        <v>895</v>
      </c>
      <c r="D438" s="27" t="s">
        <v>27</v>
      </c>
      <c r="E438" s="24" t="s">
        <v>43</v>
      </c>
      <c r="F438" s="24" t="s">
        <v>902</v>
      </c>
      <c r="G438" s="33" t="s">
        <v>1212</v>
      </c>
      <c r="P438" s="93" t="s">
        <v>214</v>
      </c>
      <c r="Q438" s="93" t="s">
        <v>214</v>
      </c>
      <c r="R438" s="11">
        <v>3600</v>
      </c>
      <c r="S438" s="233">
        <v>5</v>
      </c>
      <c r="T438" s="242">
        <f t="shared" si="111"/>
        <v>18000</v>
      </c>
      <c r="U438" s="50">
        <f t="shared" si="112"/>
        <v>5471.1246200607902</v>
      </c>
      <c r="V438" s="29"/>
      <c r="W438" s="132"/>
      <c r="X438" s="29"/>
      <c r="Y438" s="132"/>
      <c r="Z438" s="37" t="s">
        <v>214</v>
      </c>
      <c r="AA438" s="40" t="s">
        <v>1186</v>
      </c>
      <c r="AB438" s="40" t="str">
        <f t="shared" si="113"/>
        <v xml:space="preserve"> </v>
      </c>
      <c r="AD438" s="182" t="s">
        <v>1194</v>
      </c>
      <c r="AG438" s="10" t="s">
        <v>1250</v>
      </c>
    </row>
    <row r="439" spans="2:33" s="10" customFormat="1" x14ac:dyDescent="0.2">
      <c r="B439" s="73" t="s">
        <v>894</v>
      </c>
      <c r="C439" s="73" t="s">
        <v>895</v>
      </c>
      <c r="D439" s="27" t="s">
        <v>27</v>
      </c>
      <c r="E439" s="21" t="s">
        <v>40</v>
      </c>
      <c r="F439" s="21" t="s">
        <v>903</v>
      </c>
      <c r="G439" s="192" t="s">
        <v>904</v>
      </c>
      <c r="H439" s="14"/>
      <c r="I439" s="14"/>
      <c r="J439" s="14"/>
      <c r="K439" s="14"/>
      <c r="L439" s="14"/>
      <c r="M439" s="14"/>
      <c r="N439" s="14"/>
      <c r="O439" s="14"/>
      <c r="P439" s="14"/>
      <c r="Q439" s="14"/>
      <c r="R439" s="14"/>
      <c r="S439" s="15"/>
      <c r="T439" s="22">
        <f>SUM(T440:T444)</f>
        <v>169104</v>
      </c>
      <c r="U439" s="22"/>
      <c r="V439" s="77"/>
      <c r="W439" s="80"/>
      <c r="X439" s="77"/>
      <c r="Y439" s="80"/>
      <c r="Z439" s="14"/>
      <c r="AA439" s="14"/>
      <c r="AB439" s="14"/>
      <c r="AC439" s="14"/>
      <c r="AD439" s="182"/>
      <c r="AG439" s="10" t="s">
        <v>1250</v>
      </c>
    </row>
    <row r="440" spans="2:33" s="10" customFormat="1" x14ac:dyDescent="0.2">
      <c r="B440" s="73" t="s">
        <v>894</v>
      </c>
      <c r="C440" s="73" t="s">
        <v>895</v>
      </c>
      <c r="D440" s="27" t="s">
        <v>27</v>
      </c>
      <c r="E440" s="24" t="s">
        <v>43</v>
      </c>
      <c r="F440" s="24" t="s">
        <v>905</v>
      </c>
      <c r="G440" s="33" t="s">
        <v>1187</v>
      </c>
      <c r="P440" s="188" t="s">
        <v>68</v>
      </c>
      <c r="Q440" s="107" t="s">
        <v>704</v>
      </c>
      <c r="R440" s="10">
        <f>6</f>
        <v>6</v>
      </c>
      <c r="S440" s="223">
        <v>21000</v>
      </c>
      <c r="T440" s="25">
        <f t="shared" ref="T440:T442" si="114">R440*S440</f>
        <v>126000</v>
      </c>
      <c r="U440" s="50">
        <f t="shared" ref="U440:U444" si="115">T440/3.29</f>
        <v>38297.872340425529</v>
      </c>
      <c r="V440" s="29"/>
      <c r="W440" s="132"/>
      <c r="X440" s="29"/>
      <c r="Y440" s="132"/>
      <c r="Z440" s="98" t="s">
        <v>68</v>
      </c>
      <c r="AA440" s="10" t="s">
        <v>1037</v>
      </c>
      <c r="AB440" s="40" t="str">
        <f t="shared" ref="AB440:AB444" si="116">IF(T440&gt;=500000,"autorizacao previa"," ")</f>
        <v xml:space="preserve"> </v>
      </c>
      <c r="AD440" s="182"/>
      <c r="AG440" s="10" t="s">
        <v>1250</v>
      </c>
    </row>
    <row r="441" spans="2:33" s="10" customFormat="1" ht="16.149999999999999" customHeight="1" x14ac:dyDescent="0.2">
      <c r="B441" s="73" t="s">
        <v>894</v>
      </c>
      <c r="C441" s="73" t="s">
        <v>895</v>
      </c>
      <c r="D441" s="27" t="s">
        <v>27</v>
      </c>
      <c r="E441" s="24" t="s">
        <v>43</v>
      </c>
      <c r="F441" s="24" t="s">
        <v>906</v>
      </c>
      <c r="G441" s="7" t="s">
        <v>60</v>
      </c>
      <c r="P441" s="34" t="s">
        <v>60</v>
      </c>
      <c r="Q441" s="34" t="s">
        <v>60</v>
      </c>
      <c r="R441" s="11">
        <v>72</v>
      </c>
      <c r="S441" s="233">
        <v>177</v>
      </c>
      <c r="T441" s="242">
        <f t="shared" si="114"/>
        <v>12744</v>
      </c>
      <c r="U441" s="50">
        <f t="shared" si="115"/>
        <v>3873.5562310030396</v>
      </c>
      <c r="V441" s="29"/>
      <c r="W441" s="132"/>
      <c r="X441" s="29"/>
      <c r="Y441" s="132"/>
      <c r="Z441" s="98" t="s">
        <v>60</v>
      </c>
      <c r="AA441" s="40" t="s">
        <v>1186</v>
      </c>
      <c r="AB441" s="40" t="str">
        <f t="shared" si="116"/>
        <v xml:space="preserve"> </v>
      </c>
      <c r="AD441" s="182"/>
      <c r="AG441" s="10" t="s">
        <v>1250</v>
      </c>
    </row>
    <row r="442" spans="2:33" s="10" customFormat="1" ht="25.5" x14ac:dyDescent="0.2">
      <c r="B442" s="73" t="s">
        <v>894</v>
      </c>
      <c r="C442" s="73" t="s">
        <v>895</v>
      </c>
      <c r="D442" s="27" t="s">
        <v>27</v>
      </c>
      <c r="E442" s="24" t="s">
        <v>43</v>
      </c>
      <c r="F442" s="24" t="s">
        <v>1192</v>
      </c>
      <c r="G442" s="49" t="s">
        <v>62</v>
      </c>
      <c r="P442" s="73" t="s">
        <v>214</v>
      </c>
      <c r="Q442" s="73" t="s">
        <v>214</v>
      </c>
      <c r="R442" s="11">
        <v>270</v>
      </c>
      <c r="S442" s="233">
        <v>15</v>
      </c>
      <c r="T442" s="242">
        <f t="shared" si="114"/>
        <v>4050</v>
      </c>
      <c r="U442" s="50">
        <f t="shared" si="115"/>
        <v>1231.0030395136778</v>
      </c>
      <c r="V442" s="29"/>
      <c r="W442" s="132"/>
      <c r="X442" s="29"/>
      <c r="Y442" s="132"/>
      <c r="Z442" s="37" t="s">
        <v>214</v>
      </c>
      <c r="AA442" s="40" t="s">
        <v>1186</v>
      </c>
      <c r="AB442" s="40" t="str">
        <f t="shared" si="116"/>
        <v xml:space="preserve"> </v>
      </c>
      <c r="AD442" s="182"/>
      <c r="AG442" s="10" t="s">
        <v>1250</v>
      </c>
    </row>
    <row r="443" spans="2:33" s="10" customFormat="1" ht="14.25" customHeight="1" x14ac:dyDescent="0.2">
      <c r="B443" s="73" t="s">
        <v>894</v>
      </c>
      <c r="C443" s="73" t="s">
        <v>895</v>
      </c>
      <c r="D443" s="27" t="s">
        <v>27</v>
      </c>
      <c r="E443" s="24" t="s">
        <v>43</v>
      </c>
      <c r="F443" s="24" t="s">
        <v>907</v>
      </c>
      <c r="G443" s="33" t="s">
        <v>1212</v>
      </c>
      <c r="P443" s="93" t="s">
        <v>214</v>
      </c>
      <c r="Q443" s="93" t="s">
        <v>214</v>
      </c>
      <c r="R443" s="11">
        <v>4200</v>
      </c>
      <c r="S443" s="233">
        <v>5</v>
      </c>
      <c r="T443" s="242">
        <f>R443*S443</f>
        <v>21000</v>
      </c>
      <c r="U443" s="50">
        <f t="shared" si="115"/>
        <v>6382.9787234042551</v>
      </c>
      <c r="V443" s="29"/>
      <c r="W443" s="132"/>
      <c r="X443" s="29"/>
      <c r="Y443" s="132"/>
      <c r="Z443" s="37" t="s">
        <v>214</v>
      </c>
      <c r="AA443" s="40" t="s">
        <v>1186</v>
      </c>
      <c r="AB443" s="40" t="str">
        <f t="shared" si="116"/>
        <v xml:space="preserve"> </v>
      </c>
      <c r="AD443" s="182" t="s">
        <v>1195</v>
      </c>
      <c r="AG443" s="10" t="s">
        <v>1250</v>
      </c>
    </row>
    <row r="444" spans="2:33" s="10" customFormat="1" ht="14.25" customHeight="1" x14ac:dyDescent="0.2">
      <c r="B444" s="73" t="s">
        <v>894</v>
      </c>
      <c r="C444" s="73" t="s">
        <v>895</v>
      </c>
      <c r="D444" s="27" t="s">
        <v>27</v>
      </c>
      <c r="E444" s="24" t="s">
        <v>43</v>
      </c>
      <c r="F444" s="24" t="s">
        <v>908</v>
      </c>
      <c r="G444" s="33" t="s">
        <v>1022</v>
      </c>
      <c r="P444" s="93" t="s">
        <v>214</v>
      </c>
      <c r="Q444" s="93" t="s">
        <v>214</v>
      </c>
      <c r="R444" s="11">
        <f>1</f>
        <v>1</v>
      </c>
      <c r="S444" s="233">
        <f>1*10*3*177</f>
        <v>5310</v>
      </c>
      <c r="T444" s="242">
        <f>R444*S444</f>
        <v>5310</v>
      </c>
      <c r="U444" s="50">
        <f t="shared" si="115"/>
        <v>1613.9817629179331</v>
      </c>
      <c r="V444" s="29"/>
      <c r="W444" s="132"/>
      <c r="X444" s="29"/>
      <c r="Y444" s="132"/>
      <c r="Z444" s="37" t="s">
        <v>214</v>
      </c>
      <c r="AA444" s="40" t="s">
        <v>1186</v>
      </c>
      <c r="AB444" s="40" t="str">
        <f t="shared" si="116"/>
        <v xml:space="preserve"> </v>
      </c>
      <c r="AD444" s="182"/>
      <c r="AG444" s="10" t="s">
        <v>1250</v>
      </c>
    </row>
    <row r="445" spans="2:33" s="10" customFormat="1" x14ac:dyDescent="0.2">
      <c r="B445" s="73" t="s">
        <v>894</v>
      </c>
      <c r="C445" s="73" t="s">
        <v>895</v>
      </c>
      <c r="D445" s="27" t="s">
        <v>27</v>
      </c>
      <c r="E445" s="21" t="s">
        <v>40</v>
      </c>
      <c r="F445" s="21" t="s">
        <v>909</v>
      </c>
      <c r="G445" s="192" t="s">
        <v>910</v>
      </c>
      <c r="H445" s="14"/>
      <c r="I445" s="14"/>
      <c r="J445" s="14"/>
      <c r="K445" s="14"/>
      <c r="L445" s="14"/>
      <c r="M445" s="14"/>
      <c r="N445" s="14"/>
      <c r="O445" s="14"/>
      <c r="P445" s="14"/>
      <c r="Q445" s="14"/>
      <c r="R445" s="14"/>
      <c r="S445" s="15"/>
      <c r="T445" s="22">
        <f>SUM(T446:T448)</f>
        <v>34794</v>
      </c>
      <c r="U445" s="22"/>
      <c r="V445" s="77"/>
      <c r="W445" s="80"/>
      <c r="X445" s="77"/>
      <c r="Y445" s="80"/>
      <c r="Z445" s="14"/>
      <c r="AA445" s="14"/>
      <c r="AB445" s="14"/>
      <c r="AC445" s="14"/>
      <c r="AD445" s="182"/>
      <c r="AG445" s="10" t="s">
        <v>1250</v>
      </c>
    </row>
    <row r="446" spans="2:33" s="10" customFormat="1" x14ac:dyDescent="0.2">
      <c r="B446" s="73" t="s">
        <v>894</v>
      </c>
      <c r="C446" s="73" t="s">
        <v>895</v>
      </c>
      <c r="D446" s="27" t="s">
        <v>27</v>
      </c>
      <c r="E446" s="24" t="s">
        <v>43</v>
      </c>
      <c r="F446" s="24" t="s">
        <v>911</v>
      </c>
      <c r="G446" s="7" t="s">
        <v>60</v>
      </c>
      <c r="P446" s="34" t="s">
        <v>60</v>
      </c>
      <c r="Q446" s="34" t="s">
        <v>60</v>
      </c>
      <c r="R446" s="11">
        <v>72</v>
      </c>
      <c r="S446" s="233">
        <f>177</f>
        <v>177</v>
      </c>
      <c r="T446" s="242">
        <f t="shared" si="111"/>
        <v>12744</v>
      </c>
      <c r="U446" s="50">
        <f t="shared" ref="U446:U448" si="117">T446/3.29</f>
        <v>3873.5562310030396</v>
      </c>
      <c r="V446" s="29"/>
      <c r="W446" s="132"/>
      <c r="X446" s="29"/>
      <c r="Y446" s="132"/>
      <c r="Z446" s="98" t="s">
        <v>60</v>
      </c>
      <c r="AA446" s="40" t="s">
        <v>1186</v>
      </c>
      <c r="AB446" s="40" t="str">
        <f t="shared" ref="AB446:AB448" si="118">IF(T446&gt;=500000,"autorizacao previa"," ")</f>
        <v xml:space="preserve"> </v>
      </c>
      <c r="AD446" s="182"/>
      <c r="AG446" s="10" t="s">
        <v>1250</v>
      </c>
    </row>
    <row r="447" spans="2:33" s="10" customFormat="1" ht="25.5" x14ac:dyDescent="0.2">
      <c r="B447" s="73" t="s">
        <v>894</v>
      </c>
      <c r="C447" s="73" t="s">
        <v>895</v>
      </c>
      <c r="D447" s="27" t="s">
        <v>27</v>
      </c>
      <c r="E447" s="24" t="s">
        <v>43</v>
      </c>
      <c r="F447" s="24" t="s">
        <v>1193</v>
      </c>
      <c r="G447" s="33" t="s">
        <v>62</v>
      </c>
      <c r="P447" s="73" t="s">
        <v>214</v>
      </c>
      <c r="Q447" s="73" t="s">
        <v>214</v>
      </c>
      <c r="R447" s="11">
        <v>270</v>
      </c>
      <c r="S447" s="233">
        <v>15</v>
      </c>
      <c r="T447" s="242">
        <f t="shared" si="111"/>
        <v>4050</v>
      </c>
      <c r="U447" s="50">
        <f t="shared" si="117"/>
        <v>1231.0030395136778</v>
      </c>
      <c r="V447" s="29"/>
      <c r="W447" s="132"/>
      <c r="X447" s="29"/>
      <c r="Y447" s="132"/>
      <c r="Z447" s="37" t="s">
        <v>214</v>
      </c>
      <c r="AA447" s="40" t="s">
        <v>1186</v>
      </c>
      <c r="AB447" s="40" t="str">
        <f t="shared" si="118"/>
        <v xml:space="preserve"> </v>
      </c>
      <c r="AD447" s="182"/>
      <c r="AG447" s="10" t="s">
        <v>1250</v>
      </c>
    </row>
    <row r="448" spans="2:33" s="10" customFormat="1" ht="25.5" x14ac:dyDescent="0.2">
      <c r="B448" s="73" t="s">
        <v>894</v>
      </c>
      <c r="C448" s="73" t="s">
        <v>895</v>
      </c>
      <c r="D448" s="27" t="s">
        <v>27</v>
      </c>
      <c r="E448" s="24" t="s">
        <v>43</v>
      </c>
      <c r="F448" s="24" t="s">
        <v>912</v>
      </c>
      <c r="G448" s="33" t="s">
        <v>1212</v>
      </c>
      <c r="P448" s="93" t="s">
        <v>214</v>
      </c>
      <c r="Q448" s="93" t="s">
        <v>214</v>
      </c>
      <c r="R448" s="11">
        <v>3600</v>
      </c>
      <c r="S448" s="233">
        <v>5</v>
      </c>
      <c r="T448" s="242">
        <f t="shared" si="111"/>
        <v>18000</v>
      </c>
      <c r="U448" s="50">
        <f t="shared" si="117"/>
        <v>5471.1246200607902</v>
      </c>
      <c r="V448" s="29"/>
      <c r="W448" s="132"/>
      <c r="X448" s="29"/>
      <c r="Y448" s="132"/>
      <c r="Z448" s="37" t="s">
        <v>214</v>
      </c>
      <c r="AA448" s="40" t="s">
        <v>1186</v>
      </c>
      <c r="AB448" s="40" t="str">
        <f t="shared" si="118"/>
        <v xml:space="preserve"> </v>
      </c>
      <c r="AD448" s="182" t="s">
        <v>1196</v>
      </c>
      <c r="AG448" s="10" t="s">
        <v>1250</v>
      </c>
    </row>
    <row r="449" spans="2:33" s="10" customFormat="1" ht="25.5" x14ac:dyDescent="0.2">
      <c r="B449" s="73" t="s">
        <v>894</v>
      </c>
      <c r="C449" s="73" t="s">
        <v>895</v>
      </c>
      <c r="D449" s="27" t="s">
        <v>27</v>
      </c>
      <c r="E449" s="21" t="s">
        <v>40</v>
      </c>
      <c r="F449" s="21" t="s">
        <v>913</v>
      </c>
      <c r="G449" s="192" t="s">
        <v>914</v>
      </c>
      <c r="H449" s="14"/>
      <c r="I449" s="14"/>
      <c r="J449" s="14"/>
      <c r="K449" s="14"/>
      <c r="L449" s="14"/>
      <c r="M449" s="14"/>
      <c r="N449" s="14"/>
      <c r="O449" s="14"/>
      <c r="P449" s="14"/>
      <c r="Q449" s="14"/>
      <c r="R449" s="14"/>
      <c r="S449" s="15"/>
      <c r="T449" s="22">
        <f>T450</f>
        <v>10620</v>
      </c>
      <c r="U449" s="22"/>
      <c r="V449" s="77"/>
      <c r="W449" s="80"/>
      <c r="X449" s="77"/>
      <c r="Y449" s="80"/>
      <c r="Z449" s="14"/>
      <c r="AA449" s="14"/>
      <c r="AB449" s="14"/>
      <c r="AC449" s="14"/>
      <c r="AD449" s="182"/>
      <c r="AG449" s="10" t="s">
        <v>1250</v>
      </c>
    </row>
    <row r="450" spans="2:33" s="10" customFormat="1" x14ac:dyDescent="0.2">
      <c r="B450" s="73" t="s">
        <v>894</v>
      </c>
      <c r="C450" s="73" t="s">
        <v>895</v>
      </c>
      <c r="D450" s="27" t="s">
        <v>27</v>
      </c>
      <c r="E450" s="24" t="s">
        <v>43</v>
      </c>
      <c r="F450" s="24" t="s">
        <v>915</v>
      </c>
      <c r="G450" s="7" t="s">
        <v>60</v>
      </c>
      <c r="P450" s="34" t="s">
        <v>60</v>
      </c>
      <c r="Q450" s="34" t="s">
        <v>60</v>
      </c>
      <c r="R450" s="11">
        <v>60</v>
      </c>
      <c r="S450" s="233">
        <f>177</f>
        <v>177</v>
      </c>
      <c r="T450" s="242">
        <f t="shared" ref="T450" si="119">R450*S450</f>
        <v>10620</v>
      </c>
      <c r="U450" s="50">
        <f>T450/3.29</f>
        <v>3227.9635258358662</v>
      </c>
      <c r="V450" s="29"/>
      <c r="W450" s="132"/>
      <c r="X450" s="29"/>
      <c r="Y450" s="132"/>
      <c r="Z450" s="98" t="s">
        <v>60</v>
      </c>
      <c r="AA450" s="40" t="s">
        <v>1186</v>
      </c>
      <c r="AB450" s="40" t="str">
        <f>IF(T450&gt;=500000,"autorizacao previa"," ")</f>
        <v xml:space="preserve"> </v>
      </c>
      <c r="AD450" s="182"/>
      <c r="AG450" s="10" t="s">
        <v>1250</v>
      </c>
    </row>
    <row r="451" spans="2:33" s="10" customFormat="1" ht="25.5" x14ac:dyDescent="0.2">
      <c r="B451" s="73" t="s">
        <v>894</v>
      </c>
      <c r="C451" s="73" t="s">
        <v>895</v>
      </c>
      <c r="D451" s="27" t="s">
        <v>27</v>
      </c>
      <c r="E451" s="17" t="s">
        <v>30</v>
      </c>
      <c r="F451" s="17" t="s">
        <v>141</v>
      </c>
      <c r="G451" s="89" t="s">
        <v>916</v>
      </c>
      <c r="H451" s="10" t="s">
        <v>917</v>
      </c>
      <c r="I451" s="249">
        <v>1390</v>
      </c>
      <c r="J451" s="10" t="s">
        <v>1232</v>
      </c>
      <c r="N451" s="73" t="s">
        <v>544</v>
      </c>
      <c r="O451" s="10" t="s">
        <v>1237</v>
      </c>
      <c r="S451" s="28"/>
      <c r="T451" s="18">
        <f>T452+T462</f>
        <v>74886</v>
      </c>
      <c r="U451" s="18"/>
      <c r="V451" s="29"/>
      <c r="W451" s="30"/>
      <c r="X451" s="29"/>
      <c r="Y451" s="30"/>
      <c r="AD451" s="182"/>
      <c r="AG451" s="10" t="s">
        <v>1250</v>
      </c>
    </row>
    <row r="452" spans="2:33" s="10" customFormat="1" ht="51" x14ac:dyDescent="0.2">
      <c r="B452" s="73" t="s">
        <v>894</v>
      </c>
      <c r="C452" s="73" t="s">
        <v>895</v>
      </c>
      <c r="D452" s="27" t="s">
        <v>27</v>
      </c>
      <c r="E452" s="17" t="s">
        <v>35</v>
      </c>
      <c r="F452" s="17" t="s">
        <v>144</v>
      </c>
      <c r="G452" s="89" t="s">
        <v>1068</v>
      </c>
      <c r="K452" s="10" t="s">
        <v>918</v>
      </c>
      <c r="L452" s="11">
        <v>150</v>
      </c>
      <c r="M452" s="10" t="s">
        <v>788</v>
      </c>
      <c r="O452" s="10" t="s">
        <v>919</v>
      </c>
      <c r="S452" s="28"/>
      <c r="T452" s="18">
        <f>T453+T458</f>
        <v>44886</v>
      </c>
      <c r="U452" s="18"/>
      <c r="V452" s="29"/>
      <c r="W452" s="30"/>
      <c r="X452" s="29"/>
      <c r="Y452" s="30"/>
      <c r="AD452" s="182"/>
      <c r="AG452" s="10" t="s">
        <v>1250</v>
      </c>
    </row>
    <row r="453" spans="2:33" s="10" customFormat="1" ht="25.5" x14ac:dyDescent="0.2">
      <c r="B453" s="73" t="s">
        <v>894</v>
      </c>
      <c r="C453" s="73" t="s">
        <v>895</v>
      </c>
      <c r="D453" s="27" t="s">
        <v>27</v>
      </c>
      <c r="E453" s="21" t="s">
        <v>40</v>
      </c>
      <c r="F453" s="21" t="s">
        <v>148</v>
      </c>
      <c r="G453" s="193" t="s">
        <v>1067</v>
      </c>
      <c r="H453" s="14"/>
      <c r="I453" s="14"/>
      <c r="J453" s="14"/>
      <c r="K453" s="14"/>
      <c r="L453" s="14"/>
      <c r="M453" s="14"/>
      <c r="N453" s="14"/>
      <c r="O453" s="14"/>
      <c r="P453" s="14"/>
      <c r="Q453" s="14"/>
      <c r="R453" s="14"/>
      <c r="S453" s="76"/>
      <c r="T453" s="22">
        <f>SUM(T454:T457)</f>
        <v>9693</v>
      </c>
      <c r="U453" s="22"/>
      <c r="V453" s="77"/>
      <c r="W453" s="80"/>
      <c r="X453" s="77"/>
      <c r="Y453" s="80"/>
      <c r="Z453" s="14"/>
      <c r="AA453" s="14"/>
      <c r="AB453" s="14"/>
      <c r="AC453" s="14"/>
      <c r="AD453" s="182"/>
      <c r="AG453" s="10" t="s">
        <v>1250</v>
      </c>
    </row>
    <row r="454" spans="2:33" s="10" customFormat="1" x14ac:dyDescent="0.2">
      <c r="B454" s="73" t="s">
        <v>894</v>
      </c>
      <c r="C454" s="73" t="s">
        <v>895</v>
      </c>
      <c r="D454" s="27" t="s">
        <v>27</v>
      </c>
      <c r="E454" s="24" t="s">
        <v>43</v>
      </c>
      <c r="F454" s="24" t="s">
        <v>153</v>
      </c>
      <c r="G454" s="7" t="s">
        <v>60</v>
      </c>
      <c r="P454" s="34" t="s">
        <v>60</v>
      </c>
      <c r="Q454" s="34" t="s">
        <v>60</v>
      </c>
      <c r="R454" s="11">
        <f>1*3*3</f>
        <v>9</v>
      </c>
      <c r="S454" s="233">
        <f>177</f>
        <v>177</v>
      </c>
      <c r="T454" s="242">
        <f t="shared" ref="T454:T457" si="120">R454*S454</f>
        <v>1593</v>
      </c>
      <c r="U454" s="50">
        <f t="shared" ref="U454:U457" si="121">T454/3.29</f>
        <v>484.19452887537994</v>
      </c>
      <c r="V454" s="29"/>
      <c r="W454" s="132"/>
      <c r="X454" s="29"/>
      <c r="Y454" s="132"/>
      <c r="Z454" s="98" t="s">
        <v>60</v>
      </c>
      <c r="AA454" s="40" t="s">
        <v>1186</v>
      </c>
      <c r="AB454" s="40" t="str">
        <f t="shared" ref="AB454:AB457" si="122">IF(T454&gt;=500000,"autorizacao previa"," ")</f>
        <v xml:space="preserve"> </v>
      </c>
      <c r="AD454" s="182"/>
      <c r="AG454" s="10" t="s">
        <v>1250</v>
      </c>
    </row>
    <row r="455" spans="2:33" s="10" customFormat="1" x14ac:dyDescent="0.2">
      <c r="B455" s="73" t="s">
        <v>894</v>
      </c>
      <c r="C455" s="73" t="s">
        <v>895</v>
      </c>
      <c r="D455" s="27" t="s">
        <v>27</v>
      </c>
      <c r="E455" s="24" t="s">
        <v>43</v>
      </c>
      <c r="F455" s="24" t="s">
        <v>489</v>
      </c>
      <c r="G455" s="68" t="s">
        <v>212</v>
      </c>
      <c r="P455" s="93" t="s">
        <v>212</v>
      </c>
      <c r="Q455" s="93" t="s">
        <v>212</v>
      </c>
      <c r="R455" s="11">
        <f>1*2*3</f>
        <v>6</v>
      </c>
      <c r="S455" s="233">
        <f>600</f>
        <v>600</v>
      </c>
      <c r="T455" s="242">
        <f t="shared" si="120"/>
        <v>3600</v>
      </c>
      <c r="U455" s="50">
        <f t="shared" si="121"/>
        <v>1094.224924012158</v>
      </c>
      <c r="V455" s="29"/>
      <c r="W455" s="132"/>
      <c r="X455" s="29"/>
      <c r="Y455" s="132"/>
      <c r="Z455" s="186" t="s">
        <v>212</v>
      </c>
      <c r="AA455" s="40" t="s">
        <v>1186</v>
      </c>
      <c r="AB455" s="40" t="str">
        <f t="shared" si="122"/>
        <v xml:space="preserve"> </v>
      </c>
      <c r="AD455" s="182"/>
      <c r="AG455" s="10" t="s">
        <v>1250</v>
      </c>
    </row>
    <row r="456" spans="2:33" s="10" customFormat="1" ht="25.5" x14ac:dyDescent="0.2">
      <c r="B456" s="73" t="s">
        <v>894</v>
      </c>
      <c r="C456" s="73" t="s">
        <v>895</v>
      </c>
      <c r="D456" s="27" t="s">
        <v>27</v>
      </c>
      <c r="E456" s="24" t="s">
        <v>43</v>
      </c>
      <c r="F456" s="24" t="s">
        <v>920</v>
      </c>
      <c r="G456" s="194" t="s">
        <v>1064</v>
      </c>
      <c r="P456" s="73" t="s">
        <v>214</v>
      </c>
      <c r="Q456" s="73" t="s">
        <v>214</v>
      </c>
      <c r="R456" s="11">
        <v>1</v>
      </c>
      <c r="S456" s="233">
        <f>(150*4)*3</f>
        <v>1800</v>
      </c>
      <c r="T456" s="242">
        <f t="shared" si="120"/>
        <v>1800</v>
      </c>
      <c r="U456" s="50">
        <f t="shared" si="121"/>
        <v>547.112462006079</v>
      </c>
      <c r="V456" s="29"/>
      <c r="W456" s="132"/>
      <c r="X456" s="29"/>
      <c r="Y456" s="132"/>
      <c r="Z456" s="37" t="s">
        <v>214</v>
      </c>
      <c r="AA456" s="40" t="s">
        <v>1186</v>
      </c>
      <c r="AB456" s="40" t="str">
        <f t="shared" si="122"/>
        <v xml:space="preserve"> </v>
      </c>
      <c r="AD456" s="182"/>
      <c r="AG456" s="10" t="s">
        <v>1250</v>
      </c>
    </row>
    <row r="457" spans="2:33" s="10" customFormat="1" x14ac:dyDescent="0.2">
      <c r="B457" s="73" t="s">
        <v>894</v>
      </c>
      <c r="C457" s="73" t="s">
        <v>895</v>
      </c>
      <c r="D457" s="27" t="s">
        <v>27</v>
      </c>
      <c r="E457" s="24" t="s">
        <v>43</v>
      </c>
      <c r="F457" s="24" t="s">
        <v>921</v>
      </c>
      <c r="G457" s="194" t="s">
        <v>1065</v>
      </c>
      <c r="P457" s="188" t="s">
        <v>68</v>
      </c>
      <c r="Q457" s="107" t="s">
        <v>704</v>
      </c>
      <c r="R457" s="10">
        <f>3*20</f>
        <v>60</v>
      </c>
      <c r="S457" s="28">
        <v>45</v>
      </c>
      <c r="T457" s="25">
        <f t="shared" si="120"/>
        <v>2700</v>
      </c>
      <c r="U457" s="50">
        <f t="shared" si="121"/>
        <v>820.66869300911856</v>
      </c>
      <c r="V457" s="29"/>
      <c r="W457" s="132"/>
      <c r="X457" s="29"/>
      <c r="Y457" s="132"/>
      <c r="Z457" s="98" t="s">
        <v>68</v>
      </c>
      <c r="AA457" s="10" t="s">
        <v>1038</v>
      </c>
      <c r="AB457" s="40" t="str">
        <f t="shared" si="122"/>
        <v xml:space="preserve"> </v>
      </c>
      <c r="AD457" s="182"/>
      <c r="AG457" s="10" t="s">
        <v>1250</v>
      </c>
    </row>
    <row r="458" spans="2:33" s="10" customFormat="1" x14ac:dyDescent="0.2">
      <c r="B458" s="73" t="s">
        <v>894</v>
      </c>
      <c r="C458" s="73" t="s">
        <v>895</v>
      </c>
      <c r="D458" s="27" t="s">
        <v>27</v>
      </c>
      <c r="E458" s="21" t="s">
        <v>40</v>
      </c>
      <c r="F458" s="21" t="s">
        <v>491</v>
      </c>
      <c r="G458" s="193" t="s">
        <v>1066</v>
      </c>
      <c r="H458" s="14"/>
      <c r="I458" s="14"/>
      <c r="J458" s="14"/>
      <c r="K458" s="14"/>
      <c r="L458" s="14"/>
      <c r="M458" s="14"/>
      <c r="N458" s="14"/>
      <c r="O458" s="14"/>
      <c r="P458" s="14"/>
      <c r="Q458" s="14"/>
      <c r="R458" s="14"/>
      <c r="S458" s="76"/>
      <c r="T458" s="22">
        <f>SUM(T459:T461)</f>
        <v>35193</v>
      </c>
      <c r="U458" s="22"/>
      <c r="V458" s="77"/>
      <c r="W458" s="80"/>
      <c r="X458" s="77"/>
      <c r="Y458" s="80"/>
      <c r="Z458" s="14"/>
      <c r="AA458" s="14"/>
      <c r="AB458" s="14"/>
      <c r="AC458" s="14"/>
      <c r="AD458" s="182"/>
      <c r="AG458" s="10" t="s">
        <v>1250</v>
      </c>
    </row>
    <row r="459" spans="2:33" s="10" customFormat="1" x14ac:dyDescent="0.2">
      <c r="B459" s="73" t="s">
        <v>894</v>
      </c>
      <c r="C459" s="73" t="s">
        <v>895</v>
      </c>
      <c r="D459" s="27" t="s">
        <v>27</v>
      </c>
      <c r="E459" s="24" t="s">
        <v>43</v>
      </c>
      <c r="F459" s="24" t="s">
        <v>493</v>
      </c>
      <c r="G459" s="7" t="s">
        <v>60</v>
      </c>
      <c r="P459" s="34" t="s">
        <v>60</v>
      </c>
      <c r="Q459" s="34" t="s">
        <v>60</v>
      </c>
      <c r="R459" s="11">
        <f>1*3*3</f>
        <v>9</v>
      </c>
      <c r="S459" s="233">
        <f>177</f>
        <v>177</v>
      </c>
      <c r="T459" s="242">
        <f t="shared" ref="T459:T465" si="123">R459*S459</f>
        <v>1593</v>
      </c>
      <c r="U459" s="50">
        <f t="shared" ref="U459:U461" si="124">T459/3.29</f>
        <v>484.19452887537994</v>
      </c>
      <c r="V459" s="29"/>
      <c r="W459" s="132"/>
      <c r="X459" s="29"/>
      <c r="Y459" s="132"/>
      <c r="Z459" s="98" t="s">
        <v>60</v>
      </c>
      <c r="AA459" s="40" t="s">
        <v>1186</v>
      </c>
      <c r="AB459" s="40" t="str">
        <f t="shared" ref="AB459:AB461" si="125">IF(T459&gt;=500000,"autorizacao previa"," ")</f>
        <v xml:space="preserve"> </v>
      </c>
      <c r="AD459" s="182"/>
      <c r="AG459" s="10" t="s">
        <v>1250</v>
      </c>
    </row>
    <row r="460" spans="2:33" s="10" customFormat="1" x14ac:dyDescent="0.2">
      <c r="B460" s="73" t="s">
        <v>894</v>
      </c>
      <c r="C460" s="73" t="s">
        <v>895</v>
      </c>
      <c r="D460" s="27" t="s">
        <v>27</v>
      </c>
      <c r="E460" s="24" t="s">
        <v>43</v>
      </c>
      <c r="F460" s="24" t="s">
        <v>495</v>
      </c>
      <c r="G460" s="68" t="s">
        <v>212</v>
      </c>
      <c r="P460" s="93" t="s">
        <v>212</v>
      </c>
      <c r="Q460" s="93" t="s">
        <v>212</v>
      </c>
      <c r="R460" s="11">
        <f>1*2*3</f>
        <v>6</v>
      </c>
      <c r="S460" s="233">
        <f>600</f>
        <v>600</v>
      </c>
      <c r="T460" s="242">
        <f t="shared" si="123"/>
        <v>3600</v>
      </c>
      <c r="U460" s="50">
        <f t="shared" si="124"/>
        <v>1094.224924012158</v>
      </c>
      <c r="V460" s="29"/>
      <c r="W460" s="132"/>
      <c r="X460" s="29"/>
      <c r="Y460" s="132"/>
      <c r="Z460" s="186" t="s">
        <v>212</v>
      </c>
      <c r="AA460" s="40" t="s">
        <v>1186</v>
      </c>
      <c r="AB460" s="40" t="str">
        <f t="shared" si="125"/>
        <v xml:space="preserve"> </v>
      </c>
      <c r="AD460" s="182"/>
      <c r="AG460" s="10" t="s">
        <v>1250</v>
      </c>
    </row>
    <row r="461" spans="2:33" s="10" customFormat="1" x14ac:dyDescent="0.2">
      <c r="B461" s="73" t="s">
        <v>894</v>
      </c>
      <c r="C461" s="73" t="s">
        <v>895</v>
      </c>
      <c r="D461" s="27" t="s">
        <v>27</v>
      </c>
      <c r="E461" s="24" t="s">
        <v>43</v>
      </c>
      <c r="F461" s="24" t="s">
        <v>922</v>
      </c>
      <c r="G461" s="195" t="s">
        <v>923</v>
      </c>
      <c r="P461" s="73" t="s">
        <v>231</v>
      </c>
      <c r="Q461" s="73" t="s">
        <v>704</v>
      </c>
      <c r="R461" s="10">
        <v>1</v>
      </c>
      <c r="S461" s="28">
        <v>30000</v>
      </c>
      <c r="T461" s="25">
        <f t="shared" si="123"/>
        <v>30000</v>
      </c>
      <c r="U461" s="50">
        <f t="shared" si="124"/>
        <v>9118.5410334346507</v>
      </c>
      <c r="V461" s="29"/>
      <c r="W461" s="132"/>
      <c r="X461" s="29"/>
      <c r="Y461" s="132"/>
      <c r="Z461" s="187" t="s">
        <v>1185</v>
      </c>
      <c r="AA461" s="10" t="s">
        <v>1038</v>
      </c>
      <c r="AB461" s="40" t="str">
        <f t="shared" si="125"/>
        <v xml:space="preserve"> </v>
      </c>
      <c r="AD461" s="182"/>
      <c r="AG461" s="10" t="s">
        <v>1250</v>
      </c>
    </row>
    <row r="462" spans="2:33" s="10" customFormat="1" ht="25.5" x14ac:dyDescent="0.2">
      <c r="B462" s="73" t="s">
        <v>894</v>
      </c>
      <c r="C462" s="73" t="s">
        <v>895</v>
      </c>
      <c r="D462" s="27" t="s">
        <v>27</v>
      </c>
      <c r="E462" s="17" t="s">
        <v>35</v>
      </c>
      <c r="F462" s="17" t="s">
        <v>497</v>
      </c>
      <c r="G462" s="191" t="s">
        <v>924</v>
      </c>
      <c r="L462" s="11"/>
      <c r="S462" s="28"/>
      <c r="T462" s="18">
        <f>T463</f>
        <v>30000</v>
      </c>
      <c r="U462" s="18"/>
      <c r="V462" s="29"/>
      <c r="W462" s="30"/>
      <c r="X462" s="29"/>
      <c r="Y462" s="30"/>
      <c r="AD462" s="182"/>
      <c r="AG462" s="10" t="s">
        <v>1250</v>
      </c>
    </row>
    <row r="463" spans="2:33" s="10" customFormat="1" x14ac:dyDescent="0.2">
      <c r="B463" s="73" t="s">
        <v>894</v>
      </c>
      <c r="C463" s="73" t="s">
        <v>895</v>
      </c>
      <c r="D463" s="27" t="s">
        <v>27</v>
      </c>
      <c r="E463" s="21" t="s">
        <v>40</v>
      </c>
      <c r="F463" s="21" t="s">
        <v>501</v>
      </c>
      <c r="G463" s="193" t="s">
        <v>925</v>
      </c>
      <c r="H463" s="14"/>
      <c r="I463" s="14"/>
      <c r="J463" s="14"/>
      <c r="K463" s="14"/>
      <c r="L463" s="14"/>
      <c r="M463" s="14"/>
      <c r="N463" s="14"/>
      <c r="O463" s="14"/>
      <c r="P463" s="14"/>
      <c r="Q463" s="14"/>
      <c r="R463" s="14"/>
      <c r="S463" s="76"/>
      <c r="T463" s="22">
        <f>SUM(T464:T465)</f>
        <v>30000</v>
      </c>
      <c r="U463" s="22"/>
      <c r="V463" s="77"/>
      <c r="W463" s="80"/>
      <c r="X463" s="77"/>
      <c r="Y463" s="80"/>
      <c r="Z463" s="14"/>
      <c r="AA463" s="14"/>
      <c r="AB463" s="14"/>
      <c r="AC463" s="14"/>
      <c r="AD463" s="182"/>
      <c r="AG463" s="10" t="s">
        <v>1250</v>
      </c>
    </row>
    <row r="464" spans="2:33" s="10" customFormat="1" ht="25.5" x14ac:dyDescent="0.2">
      <c r="B464" s="73" t="s">
        <v>894</v>
      </c>
      <c r="C464" s="73" t="s">
        <v>895</v>
      </c>
      <c r="D464" s="27" t="s">
        <v>27</v>
      </c>
      <c r="E464" s="24" t="s">
        <v>43</v>
      </c>
      <c r="F464" s="24" t="s">
        <v>503</v>
      </c>
      <c r="G464" s="194" t="s">
        <v>926</v>
      </c>
      <c r="P464" s="73" t="s">
        <v>636</v>
      </c>
      <c r="Q464" s="73" t="s">
        <v>704</v>
      </c>
      <c r="R464" s="10">
        <v>1</v>
      </c>
      <c r="S464" s="28">
        <v>10000</v>
      </c>
      <c r="T464" s="25">
        <f t="shared" si="123"/>
        <v>10000</v>
      </c>
      <c r="U464" s="50">
        <f t="shared" ref="U464:U465" si="126">T464/3.29</f>
        <v>3039.5136778115502</v>
      </c>
      <c r="V464" s="29"/>
      <c r="W464" s="132"/>
      <c r="X464" s="29"/>
      <c r="Y464" s="132"/>
      <c r="Z464" s="73" t="s">
        <v>1184</v>
      </c>
      <c r="AA464" s="10" t="s">
        <v>1040</v>
      </c>
      <c r="AB464" s="40" t="str">
        <f t="shared" ref="AB464:AB465" si="127">IF(T464&gt;=500000,"autorizacao previa"," ")</f>
        <v xml:space="preserve"> </v>
      </c>
      <c r="AD464" s="182"/>
      <c r="AG464" s="10" t="s">
        <v>1250</v>
      </c>
    </row>
    <row r="465" spans="2:33" s="10" customFormat="1" ht="25.5" x14ac:dyDescent="0.2">
      <c r="B465" s="73" t="s">
        <v>894</v>
      </c>
      <c r="C465" s="73" t="s">
        <v>895</v>
      </c>
      <c r="D465" s="27" t="s">
        <v>27</v>
      </c>
      <c r="E465" s="24" t="s">
        <v>43</v>
      </c>
      <c r="F465" s="24" t="s">
        <v>927</v>
      </c>
      <c r="G465" s="194" t="s">
        <v>928</v>
      </c>
      <c r="P465" s="73" t="s">
        <v>231</v>
      </c>
      <c r="Q465" s="73" t="s">
        <v>704</v>
      </c>
      <c r="R465" s="10">
        <v>1</v>
      </c>
      <c r="S465" s="28">
        <v>20000</v>
      </c>
      <c r="T465" s="25">
        <f t="shared" si="123"/>
        <v>20000</v>
      </c>
      <c r="U465" s="50">
        <f t="shared" si="126"/>
        <v>6079.0273556231004</v>
      </c>
      <c r="V465" s="29"/>
      <c r="W465" s="132"/>
      <c r="X465" s="29"/>
      <c r="Y465" s="132"/>
      <c r="Z465" s="187" t="s">
        <v>1185</v>
      </c>
      <c r="AA465" s="10" t="s">
        <v>1038</v>
      </c>
      <c r="AB465" s="40" t="str">
        <f t="shared" si="127"/>
        <v xml:space="preserve"> </v>
      </c>
      <c r="AD465" s="182"/>
      <c r="AG465" s="10" t="s">
        <v>1250</v>
      </c>
    </row>
    <row r="466" spans="2:33" s="10" customFormat="1" ht="51" x14ac:dyDescent="0.2">
      <c r="B466" s="73" t="s">
        <v>894</v>
      </c>
      <c r="C466" s="73" t="s">
        <v>895</v>
      </c>
      <c r="D466" s="27" t="s">
        <v>27</v>
      </c>
      <c r="E466" s="17" t="s">
        <v>28</v>
      </c>
      <c r="F466" s="17">
        <v>3</v>
      </c>
      <c r="G466" s="13" t="s">
        <v>929</v>
      </c>
      <c r="H466" s="10" t="s">
        <v>930</v>
      </c>
      <c r="I466" s="10">
        <v>200</v>
      </c>
      <c r="J466" s="10" t="s">
        <v>57</v>
      </c>
      <c r="O466" s="10" t="s">
        <v>931</v>
      </c>
      <c r="Q466" s="28"/>
      <c r="R466" s="18"/>
      <c r="S466" s="28"/>
      <c r="T466" s="18">
        <f>T467</f>
        <v>643976</v>
      </c>
      <c r="U466" s="18"/>
      <c r="V466" s="29"/>
      <c r="W466" s="30"/>
      <c r="X466" s="29"/>
      <c r="Y466" s="30"/>
      <c r="AA466" s="13"/>
      <c r="AB466" s="13"/>
      <c r="AD466" s="182"/>
    </row>
    <row r="467" spans="2:33" s="10" customFormat="1" ht="25.5" x14ac:dyDescent="0.2">
      <c r="B467" s="73" t="s">
        <v>894</v>
      </c>
      <c r="C467" s="73" t="s">
        <v>895</v>
      </c>
      <c r="D467" s="27" t="s">
        <v>27</v>
      </c>
      <c r="E467" s="17" t="s">
        <v>30</v>
      </c>
      <c r="F467" s="17" t="s">
        <v>932</v>
      </c>
      <c r="G467" s="13" t="s">
        <v>933</v>
      </c>
      <c r="I467" s="249"/>
      <c r="N467" s="73" t="s">
        <v>544</v>
      </c>
      <c r="Q467" s="11"/>
      <c r="R467" s="18"/>
      <c r="S467" s="29"/>
      <c r="T467" s="222">
        <f>T468</f>
        <v>643976</v>
      </c>
      <c r="U467" s="28"/>
      <c r="V467" s="29"/>
      <c r="W467" s="30"/>
      <c r="X467" s="29"/>
      <c r="Y467" s="30"/>
      <c r="AD467" s="182"/>
    </row>
    <row r="468" spans="2:33" s="10" customFormat="1" ht="25.5" x14ac:dyDescent="0.2">
      <c r="B468" s="73" t="s">
        <v>894</v>
      </c>
      <c r="C468" s="73" t="s">
        <v>895</v>
      </c>
      <c r="D468" s="27" t="s">
        <v>27</v>
      </c>
      <c r="E468" s="17" t="s">
        <v>35</v>
      </c>
      <c r="F468" s="17" t="s">
        <v>934</v>
      </c>
      <c r="G468" s="13" t="s">
        <v>935</v>
      </c>
      <c r="K468" s="10" t="s">
        <v>936</v>
      </c>
      <c r="L468" s="10">
        <v>2</v>
      </c>
      <c r="M468" s="10" t="s">
        <v>549</v>
      </c>
      <c r="O468" s="10" t="s">
        <v>937</v>
      </c>
      <c r="Q468" s="11"/>
      <c r="R468" s="18"/>
      <c r="S468" s="29"/>
      <c r="T468" s="222">
        <f>T469+T474+T476</f>
        <v>643976</v>
      </c>
      <c r="U468" s="28"/>
      <c r="V468" s="29"/>
      <c r="W468" s="30"/>
      <c r="X468" s="29"/>
      <c r="Y468" s="30"/>
      <c r="AD468" s="182"/>
    </row>
    <row r="469" spans="2:33" s="10" customFormat="1" x14ac:dyDescent="0.2">
      <c r="B469" s="73" t="s">
        <v>894</v>
      </c>
      <c r="C469" s="73" t="s">
        <v>895</v>
      </c>
      <c r="D469" s="27" t="s">
        <v>27</v>
      </c>
      <c r="E469" s="21" t="s">
        <v>40</v>
      </c>
      <c r="F469" s="21" t="s">
        <v>938</v>
      </c>
      <c r="G469" s="14" t="s">
        <v>939</v>
      </c>
      <c r="H469" s="14"/>
      <c r="I469" s="14"/>
      <c r="J469" s="14"/>
      <c r="K469" s="14"/>
      <c r="L469" s="14"/>
      <c r="M469" s="14"/>
      <c r="N469" s="14"/>
      <c r="O469" s="14"/>
      <c r="P469" s="14"/>
      <c r="Q469" s="14"/>
      <c r="R469" s="14"/>
      <c r="S469" s="15"/>
      <c r="T469" s="22">
        <f>SUM(T470:T473)</f>
        <v>16280</v>
      </c>
      <c r="U469" s="22"/>
      <c r="V469" s="77"/>
      <c r="W469" s="80"/>
      <c r="X469" s="77"/>
      <c r="Y469" s="80"/>
      <c r="Z469" s="14"/>
      <c r="AA469" s="14"/>
      <c r="AB469" s="14"/>
      <c r="AC469" s="14"/>
      <c r="AD469" s="182"/>
    </row>
    <row r="470" spans="2:33" s="10" customFormat="1" x14ac:dyDescent="0.2">
      <c r="B470" s="73" t="s">
        <v>894</v>
      </c>
      <c r="C470" s="73" t="s">
        <v>895</v>
      </c>
      <c r="D470" s="27" t="s">
        <v>27</v>
      </c>
      <c r="E470" s="24" t="s">
        <v>43</v>
      </c>
      <c r="F470" s="24" t="s">
        <v>940</v>
      </c>
      <c r="G470" s="7" t="s">
        <v>60</v>
      </c>
      <c r="P470" s="34" t="s">
        <v>60</v>
      </c>
      <c r="Q470" s="34" t="s">
        <v>60</v>
      </c>
      <c r="R470" s="11">
        <f>2*10*2</f>
        <v>40</v>
      </c>
      <c r="S470" s="233">
        <v>177</v>
      </c>
      <c r="T470" s="242">
        <f t="shared" ref="T470:T473" si="128">R470*S470</f>
        <v>7080</v>
      </c>
      <c r="U470" s="50">
        <f t="shared" ref="U470:U473" si="129">T470/3.29</f>
        <v>2151.9756838905773</v>
      </c>
      <c r="V470" s="29"/>
      <c r="W470" s="132"/>
      <c r="X470" s="29"/>
      <c r="Y470" s="132"/>
      <c r="Z470" s="98" t="s">
        <v>60</v>
      </c>
      <c r="AA470" s="40" t="s">
        <v>1186</v>
      </c>
      <c r="AB470" s="40" t="str">
        <f t="shared" ref="AB470:AB473" si="130">IF(T470&gt;=500000,"autorizacao previa"," ")</f>
        <v xml:space="preserve"> </v>
      </c>
      <c r="AD470" s="182"/>
    </row>
    <row r="471" spans="2:33" s="10" customFormat="1" ht="25.5" x14ac:dyDescent="0.2">
      <c r="B471" s="73" t="s">
        <v>894</v>
      </c>
      <c r="C471" s="73" t="s">
        <v>895</v>
      </c>
      <c r="D471" s="27" t="s">
        <v>27</v>
      </c>
      <c r="E471" s="24" t="s">
        <v>43</v>
      </c>
      <c r="F471" s="24" t="s">
        <v>941</v>
      </c>
      <c r="G471" s="33" t="s">
        <v>1212</v>
      </c>
      <c r="P471" s="73" t="s">
        <v>214</v>
      </c>
      <c r="Q471" s="73" t="s">
        <v>214</v>
      </c>
      <c r="R471" s="11">
        <f>2*600</f>
        <v>1200</v>
      </c>
      <c r="S471" s="233">
        <v>5</v>
      </c>
      <c r="T471" s="242">
        <f t="shared" si="128"/>
        <v>6000</v>
      </c>
      <c r="U471" s="50">
        <f t="shared" si="129"/>
        <v>1823.70820668693</v>
      </c>
      <c r="V471" s="29"/>
      <c r="W471" s="132"/>
      <c r="X471" s="29"/>
      <c r="Y471" s="132"/>
      <c r="Z471" s="37" t="s">
        <v>214</v>
      </c>
      <c r="AA471" s="40" t="s">
        <v>1186</v>
      </c>
      <c r="AB471" s="40" t="str">
        <f t="shared" si="130"/>
        <v xml:space="preserve"> </v>
      </c>
      <c r="AD471" s="182"/>
    </row>
    <row r="472" spans="2:33" s="10" customFormat="1" ht="25.5" x14ac:dyDescent="0.2">
      <c r="B472" s="73" t="s">
        <v>894</v>
      </c>
      <c r="C472" s="73" t="s">
        <v>895</v>
      </c>
      <c r="D472" s="27" t="s">
        <v>27</v>
      </c>
      <c r="E472" s="24" t="s">
        <v>43</v>
      </c>
      <c r="F472" s="24" t="s">
        <v>942</v>
      </c>
      <c r="G472" s="4" t="s">
        <v>68</v>
      </c>
      <c r="P472" s="73" t="s">
        <v>214</v>
      </c>
      <c r="Q472" s="73" t="s">
        <v>214</v>
      </c>
      <c r="R472" s="11">
        <v>2</v>
      </c>
      <c r="S472" s="233">
        <v>100</v>
      </c>
      <c r="T472" s="242">
        <f t="shared" si="128"/>
        <v>200</v>
      </c>
      <c r="U472" s="50">
        <f t="shared" si="129"/>
        <v>60.790273556231</v>
      </c>
      <c r="V472" s="29"/>
      <c r="W472" s="132"/>
      <c r="X472" s="29"/>
      <c r="Y472" s="132"/>
      <c r="Z472" s="37" t="s">
        <v>214</v>
      </c>
      <c r="AA472" s="40" t="s">
        <v>1186</v>
      </c>
      <c r="AB472" s="40" t="str">
        <f t="shared" si="130"/>
        <v xml:space="preserve"> </v>
      </c>
      <c r="AD472" s="182"/>
    </row>
    <row r="473" spans="2:33" s="10" customFormat="1" ht="25.5" x14ac:dyDescent="0.2">
      <c r="B473" s="73" t="s">
        <v>894</v>
      </c>
      <c r="C473" s="73" t="s">
        <v>895</v>
      </c>
      <c r="D473" s="27" t="s">
        <v>27</v>
      </c>
      <c r="E473" s="24" t="s">
        <v>43</v>
      </c>
      <c r="F473" s="24" t="s">
        <v>943</v>
      </c>
      <c r="G473" s="49" t="s">
        <v>62</v>
      </c>
      <c r="P473" s="93" t="s">
        <v>214</v>
      </c>
      <c r="Q473" s="93" t="s">
        <v>214</v>
      </c>
      <c r="R473" s="11">
        <f>100*2</f>
        <v>200</v>
      </c>
      <c r="S473" s="233">
        <v>15</v>
      </c>
      <c r="T473" s="242">
        <f t="shared" si="128"/>
        <v>3000</v>
      </c>
      <c r="U473" s="50">
        <f t="shared" si="129"/>
        <v>911.854103343465</v>
      </c>
      <c r="V473" s="29"/>
      <c r="W473" s="132"/>
      <c r="X473" s="29"/>
      <c r="Y473" s="132"/>
      <c r="Z473" s="37" t="s">
        <v>214</v>
      </c>
      <c r="AA473" s="40" t="s">
        <v>1186</v>
      </c>
      <c r="AB473" s="40" t="str">
        <f t="shared" si="130"/>
        <v xml:space="preserve"> </v>
      </c>
      <c r="AD473" s="182"/>
    </row>
    <row r="474" spans="2:33" s="10" customFormat="1" ht="51" x14ac:dyDescent="0.2">
      <c r="B474" s="73" t="s">
        <v>894</v>
      </c>
      <c r="C474" s="73" t="s">
        <v>895</v>
      </c>
      <c r="D474" s="27" t="s">
        <v>27</v>
      </c>
      <c r="E474" s="21" t="s">
        <v>40</v>
      </c>
      <c r="F474" s="21" t="s">
        <v>944</v>
      </c>
      <c r="G474" s="14" t="s">
        <v>945</v>
      </c>
      <c r="H474" s="14"/>
      <c r="I474" s="14"/>
      <c r="J474" s="14"/>
      <c r="K474" s="14"/>
      <c r="L474" s="14"/>
      <c r="M474" s="14"/>
      <c r="N474" s="14"/>
      <c r="O474" s="14"/>
      <c r="P474" s="14"/>
      <c r="Q474" s="14"/>
      <c r="R474" s="14"/>
      <c r="S474" s="15"/>
      <c r="T474" s="22">
        <f>T475</f>
        <v>600000</v>
      </c>
      <c r="U474" s="22"/>
      <c r="V474" s="77"/>
      <c r="W474" s="80"/>
      <c r="X474" s="81"/>
      <c r="Y474" s="80"/>
      <c r="Z474" s="14"/>
      <c r="AA474" s="14"/>
      <c r="AB474" s="14"/>
      <c r="AC474" s="14"/>
      <c r="AD474" s="182"/>
    </row>
    <row r="475" spans="2:33" s="10" customFormat="1" ht="127.9" customHeight="1" x14ac:dyDescent="0.2">
      <c r="B475" s="73" t="s">
        <v>894</v>
      </c>
      <c r="C475" s="73" t="s">
        <v>895</v>
      </c>
      <c r="D475" s="27" t="s">
        <v>27</v>
      </c>
      <c r="E475" s="24" t="s">
        <v>43</v>
      </c>
      <c r="F475" s="24" t="s">
        <v>946</v>
      </c>
      <c r="G475" s="4" t="s">
        <v>947</v>
      </c>
      <c r="P475" s="73" t="s">
        <v>636</v>
      </c>
      <c r="Q475" s="73" t="s">
        <v>704</v>
      </c>
      <c r="R475" s="10">
        <v>1</v>
      </c>
      <c r="S475" s="28">
        <v>600000</v>
      </c>
      <c r="T475" s="25">
        <v>600000</v>
      </c>
      <c r="U475" s="50">
        <f>T475/3.29</f>
        <v>182370.82066869302</v>
      </c>
      <c r="V475" s="29"/>
      <c r="W475" s="132"/>
      <c r="X475" s="29"/>
      <c r="Y475" s="132"/>
      <c r="Z475" s="73" t="s">
        <v>1184</v>
      </c>
      <c r="AA475" s="10" t="s">
        <v>1039</v>
      </c>
      <c r="AB475" s="40" t="str">
        <f>IF(T475&gt;=500000,"autorizacao previa"," ")</f>
        <v>autorizacao previa</v>
      </c>
      <c r="AC475" s="10" t="s">
        <v>948</v>
      </c>
      <c r="AD475" s="182"/>
    </row>
    <row r="476" spans="2:33" s="10" customFormat="1" ht="63.75" x14ac:dyDescent="0.2">
      <c r="B476" s="73" t="s">
        <v>894</v>
      </c>
      <c r="C476" s="73" t="s">
        <v>895</v>
      </c>
      <c r="D476" s="27" t="s">
        <v>27</v>
      </c>
      <c r="E476" s="21" t="s">
        <v>40</v>
      </c>
      <c r="F476" s="21" t="s">
        <v>949</v>
      </c>
      <c r="G476" s="2" t="s">
        <v>950</v>
      </c>
      <c r="H476" s="14"/>
      <c r="I476" s="14"/>
      <c r="J476" s="14"/>
      <c r="K476" s="14"/>
      <c r="L476" s="14"/>
      <c r="M476" s="14"/>
      <c r="N476" s="14"/>
      <c r="O476" s="14"/>
      <c r="P476" s="14"/>
      <c r="Q476" s="14"/>
      <c r="R476" s="14"/>
      <c r="S476" s="15"/>
      <c r="T476" s="22">
        <f>SUM(T477:T478)</f>
        <v>27696</v>
      </c>
      <c r="U476" s="22"/>
      <c r="V476" s="77"/>
      <c r="W476" s="80"/>
      <c r="X476" s="77"/>
      <c r="Y476" s="80"/>
      <c r="Z476" s="14"/>
      <c r="AA476" s="14"/>
      <c r="AB476" s="14"/>
      <c r="AC476" s="14"/>
      <c r="AD476" s="182"/>
    </row>
    <row r="477" spans="2:33" s="10" customFormat="1" x14ac:dyDescent="0.2">
      <c r="B477" s="73" t="s">
        <v>894</v>
      </c>
      <c r="C477" s="73" t="s">
        <v>895</v>
      </c>
      <c r="D477" s="27" t="s">
        <v>27</v>
      </c>
      <c r="E477" s="24" t="s">
        <v>43</v>
      </c>
      <c r="F477" s="24" t="s">
        <v>951</v>
      </c>
      <c r="G477" s="7" t="s">
        <v>60</v>
      </c>
      <c r="P477" s="34" t="s">
        <v>60</v>
      </c>
      <c r="Q477" s="34" t="s">
        <v>60</v>
      </c>
      <c r="R477" s="11">
        <v>48</v>
      </c>
      <c r="S477" s="233">
        <v>177</v>
      </c>
      <c r="T477" s="242">
        <v>8496</v>
      </c>
      <c r="U477" s="50">
        <f t="shared" ref="U477:U478" si="131">T477/3.29</f>
        <v>2582.3708206686929</v>
      </c>
      <c r="V477" s="29"/>
      <c r="W477" s="132"/>
      <c r="X477" s="29"/>
      <c r="Y477" s="132"/>
      <c r="Z477" s="98" t="s">
        <v>60</v>
      </c>
      <c r="AA477" s="40" t="s">
        <v>1186</v>
      </c>
      <c r="AB477" s="40" t="str">
        <f t="shared" ref="AB477:AB478" si="132">IF(T477&gt;=500000,"autorizacao previa"," ")</f>
        <v xml:space="preserve"> </v>
      </c>
      <c r="AD477" s="182"/>
    </row>
    <row r="478" spans="2:33" s="10" customFormat="1" ht="25.5" x14ac:dyDescent="0.2">
      <c r="B478" s="73" t="s">
        <v>894</v>
      </c>
      <c r="C478" s="73" t="s">
        <v>895</v>
      </c>
      <c r="D478" s="27" t="s">
        <v>27</v>
      </c>
      <c r="E478" s="24" t="s">
        <v>43</v>
      </c>
      <c r="F478" s="24" t="s">
        <v>952</v>
      </c>
      <c r="G478" s="33" t="s">
        <v>1212</v>
      </c>
      <c r="P478" s="73" t="s">
        <v>214</v>
      </c>
      <c r="Q478" s="73" t="s">
        <v>214</v>
      </c>
      <c r="R478" s="11">
        <v>4800</v>
      </c>
      <c r="S478" s="233">
        <v>5</v>
      </c>
      <c r="T478" s="242">
        <v>19200</v>
      </c>
      <c r="U478" s="50">
        <f t="shared" si="131"/>
        <v>5835.866261398176</v>
      </c>
      <c r="V478" s="29"/>
      <c r="W478" s="132"/>
      <c r="X478" s="29"/>
      <c r="Y478" s="132"/>
      <c r="Z478" s="37" t="s">
        <v>214</v>
      </c>
      <c r="AA478" s="40" t="s">
        <v>1186</v>
      </c>
      <c r="AB478" s="40" t="str">
        <f t="shared" si="132"/>
        <v xml:space="preserve"> </v>
      </c>
      <c r="AD478" s="182"/>
    </row>
    <row r="479" spans="2:33" s="10" customFormat="1" ht="28.15" customHeight="1" x14ac:dyDescent="0.2">
      <c r="B479" s="73" t="s">
        <v>894</v>
      </c>
      <c r="C479" s="73" t="s">
        <v>895</v>
      </c>
      <c r="D479" s="27" t="s">
        <v>442</v>
      </c>
      <c r="E479" s="17" t="s">
        <v>28</v>
      </c>
      <c r="F479" s="17">
        <v>10</v>
      </c>
      <c r="G479" s="1" t="s">
        <v>470</v>
      </c>
      <c r="T479" s="18">
        <f>T480+T498</f>
        <v>847356</v>
      </c>
      <c r="U479" s="18"/>
      <c r="V479" s="29"/>
      <c r="W479" s="90"/>
      <c r="X479" s="29"/>
      <c r="Y479" s="30"/>
      <c r="AD479" s="182"/>
      <c r="AG479" s="10" t="s">
        <v>1250</v>
      </c>
    </row>
    <row r="480" spans="2:33" s="10" customFormat="1" ht="39" customHeight="1" x14ac:dyDescent="0.2">
      <c r="B480" s="73" t="s">
        <v>894</v>
      </c>
      <c r="C480" s="73" t="s">
        <v>895</v>
      </c>
      <c r="D480" s="27" t="s">
        <v>442</v>
      </c>
      <c r="E480" s="17" t="s">
        <v>30</v>
      </c>
      <c r="F480" s="17" t="s">
        <v>851</v>
      </c>
      <c r="G480" s="1" t="s">
        <v>953</v>
      </c>
      <c r="H480" s="10" t="s">
        <v>954</v>
      </c>
      <c r="I480" s="249">
        <v>1</v>
      </c>
      <c r="J480" s="10" t="s">
        <v>955</v>
      </c>
      <c r="N480" s="73" t="s">
        <v>932</v>
      </c>
      <c r="T480" s="18">
        <f>T481+T484</f>
        <v>597356</v>
      </c>
      <c r="U480" s="18"/>
      <c r="V480" s="29"/>
      <c r="W480" s="90"/>
      <c r="X480" s="29"/>
      <c r="Y480" s="30"/>
      <c r="AD480" s="182"/>
      <c r="AG480" s="10" t="s">
        <v>1250</v>
      </c>
    </row>
    <row r="481" spans="2:33" s="10" customFormat="1" ht="63.75" x14ac:dyDescent="0.2">
      <c r="B481" s="73" t="s">
        <v>894</v>
      </c>
      <c r="C481" s="73" t="s">
        <v>895</v>
      </c>
      <c r="D481" s="27" t="s">
        <v>442</v>
      </c>
      <c r="E481" s="17" t="s">
        <v>35</v>
      </c>
      <c r="F481" s="17" t="s">
        <v>854</v>
      </c>
      <c r="G481" s="1" t="s">
        <v>956</v>
      </c>
      <c r="K481" s="10" t="s">
        <v>957</v>
      </c>
      <c r="L481" s="10">
        <v>1</v>
      </c>
      <c r="M481" s="10" t="s">
        <v>958</v>
      </c>
      <c r="O481" s="10" t="s">
        <v>959</v>
      </c>
      <c r="T481" s="18">
        <f>T482</f>
        <v>450000</v>
      </c>
      <c r="U481" s="18"/>
      <c r="V481" s="29"/>
      <c r="W481" s="90"/>
      <c r="X481" s="29"/>
      <c r="Y481" s="30"/>
      <c r="AD481" s="182"/>
      <c r="AG481" s="10" t="s">
        <v>1250</v>
      </c>
    </row>
    <row r="482" spans="2:33" s="10" customFormat="1" ht="38.25" x14ac:dyDescent="0.2">
      <c r="B482" s="73" t="s">
        <v>894</v>
      </c>
      <c r="C482" s="73" t="s">
        <v>895</v>
      </c>
      <c r="D482" s="27" t="s">
        <v>442</v>
      </c>
      <c r="E482" s="21" t="s">
        <v>40</v>
      </c>
      <c r="F482" s="21" t="s">
        <v>857</v>
      </c>
      <c r="G482" s="2" t="s">
        <v>960</v>
      </c>
      <c r="H482" s="14"/>
      <c r="I482" s="14"/>
      <c r="J482" s="14"/>
      <c r="K482" s="14"/>
      <c r="L482" s="14"/>
      <c r="M482" s="14"/>
      <c r="N482" s="14"/>
      <c r="O482" s="14" t="s">
        <v>961</v>
      </c>
      <c r="P482" s="14"/>
      <c r="Q482" s="14"/>
      <c r="R482" s="14"/>
      <c r="S482" s="14"/>
      <c r="T482" s="22">
        <f>T483</f>
        <v>450000</v>
      </c>
      <c r="U482" s="22"/>
      <c r="V482" s="77">
        <v>43405</v>
      </c>
      <c r="W482" s="196">
        <v>2018</v>
      </c>
      <c r="X482" s="77">
        <v>43160</v>
      </c>
      <c r="Y482" s="80">
        <v>2019</v>
      </c>
      <c r="Z482" s="14"/>
      <c r="AA482" s="14"/>
      <c r="AB482" s="14"/>
      <c r="AC482" s="14"/>
      <c r="AD482" s="182" t="s">
        <v>962</v>
      </c>
      <c r="AG482" s="10" t="s">
        <v>1250</v>
      </c>
    </row>
    <row r="483" spans="2:33" s="4" customFormat="1" ht="38.25" x14ac:dyDescent="0.2">
      <c r="B483" s="155" t="s">
        <v>894</v>
      </c>
      <c r="C483" s="155" t="s">
        <v>895</v>
      </c>
      <c r="D483" s="165" t="s">
        <v>442</v>
      </c>
      <c r="E483" s="166" t="s">
        <v>43</v>
      </c>
      <c r="F483" s="166" t="s">
        <v>859</v>
      </c>
      <c r="G483" s="7" t="s">
        <v>963</v>
      </c>
      <c r="P483" s="73" t="s">
        <v>636</v>
      </c>
      <c r="Q483" s="95" t="s">
        <v>704</v>
      </c>
      <c r="R483" s="4">
        <v>1</v>
      </c>
      <c r="S483" s="167">
        <v>450000</v>
      </c>
      <c r="T483" s="168">
        <v>450000</v>
      </c>
      <c r="U483" s="50">
        <f>T483/3.29</f>
        <v>136778.11550151976</v>
      </c>
      <c r="V483" s="138"/>
      <c r="W483" s="173"/>
      <c r="X483" s="138"/>
      <c r="Y483" s="145"/>
      <c r="Z483" s="155" t="s">
        <v>1184</v>
      </c>
      <c r="AA483" s="4" t="s">
        <v>1039</v>
      </c>
      <c r="AB483" s="40" t="str">
        <f>IF(T483&gt;=500000,"autorizacao previa"," ")</f>
        <v xml:space="preserve"> </v>
      </c>
      <c r="AD483" s="183"/>
      <c r="AG483" s="10" t="s">
        <v>1250</v>
      </c>
    </row>
    <row r="484" spans="2:33" s="10" customFormat="1" ht="51" x14ac:dyDescent="0.2">
      <c r="B484" s="73" t="s">
        <v>894</v>
      </c>
      <c r="C484" s="73" t="s">
        <v>895</v>
      </c>
      <c r="D484" s="27" t="s">
        <v>442</v>
      </c>
      <c r="E484" s="17" t="s">
        <v>35</v>
      </c>
      <c r="F484" s="17" t="s">
        <v>964</v>
      </c>
      <c r="G484" s="1" t="s">
        <v>965</v>
      </c>
      <c r="K484" s="10" t="s">
        <v>966</v>
      </c>
      <c r="L484" s="10">
        <v>2</v>
      </c>
      <c r="M484" s="10" t="s">
        <v>967</v>
      </c>
      <c r="T484" s="18">
        <f>T485+T490+T494</f>
        <v>147356</v>
      </c>
      <c r="U484" s="18"/>
      <c r="V484" s="29"/>
      <c r="W484" s="90"/>
      <c r="X484" s="29"/>
      <c r="Y484" s="30"/>
      <c r="AD484" s="182"/>
      <c r="AG484" s="10" t="s">
        <v>1250</v>
      </c>
    </row>
    <row r="485" spans="2:33" s="10" customFormat="1" ht="25.5" x14ac:dyDescent="0.2">
      <c r="B485" s="73" t="s">
        <v>894</v>
      </c>
      <c r="C485" s="73" t="s">
        <v>895</v>
      </c>
      <c r="D485" s="27" t="s">
        <v>442</v>
      </c>
      <c r="E485" s="21" t="s">
        <v>40</v>
      </c>
      <c r="F485" s="21" t="s">
        <v>968</v>
      </c>
      <c r="G485" s="2" t="s">
        <v>1197</v>
      </c>
      <c r="H485" s="14"/>
      <c r="I485" s="14"/>
      <c r="J485" s="14"/>
      <c r="K485" s="14"/>
      <c r="L485" s="14"/>
      <c r="M485" s="14"/>
      <c r="N485" s="14"/>
      <c r="O485" s="14" t="s">
        <v>969</v>
      </c>
      <c r="P485" s="14"/>
      <c r="Q485" s="14"/>
      <c r="R485" s="14"/>
      <c r="S485" s="14"/>
      <c r="T485" s="22">
        <f>SUM(T486:T489)</f>
        <v>18600</v>
      </c>
      <c r="U485" s="22"/>
      <c r="V485" s="77"/>
      <c r="W485" s="196"/>
      <c r="X485" s="77"/>
      <c r="Y485" s="80"/>
      <c r="Z485" s="14"/>
      <c r="AA485" s="14"/>
      <c r="AB485" s="14"/>
      <c r="AC485" s="14"/>
      <c r="AD485" s="182"/>
      <c r="AG485" s="10" t="s">
        <v>1250</v>
      </c>
    </row>
    <row r="486" spans="2:33" s="4" customFormat="1" x14ac:dyDescent="0.2">
      <c r="B486" s="155" t="s">
        <v>894</v>
      </c>
      <c r="C486" s="155" t="s">
        <v>895</v>
      </c>
      <c r="D486" s="165" t="s">
        <v>442</v>
      </c>
      <c r="E486" s="166" t="s">
        <v>43</v>
      </c>
      <c r="F486" s="166" t="s">
        <v>970</v>
      </c>
      <c r="G486" s="7" t="s">
        <v>1207</v>
      </c>
      <c r="P486" s="95" t="s">
        <v>1023</v>
      </c>
      <c r="Q486" s="95" t="s">
        <v>704</v>
      </c>
      <c r="R486" s="4">
        <v>4</v>
      </c>
      <c r="S486" s="167">
        <v>3000</v>
      </c>
      <c r="T486" s="168">
        <v>12000</v>
      </c>
      <c r="U486" s="50">
        <f t="shared" ref="U486:U489" si="133">T486/3.29</f>
        <v>3647.41641337386</v>
      </c>
      <c r="V486" s="138"/>
      <c r="W486" s="173"/>
      <c r="X486" s="138"/>
      <c r="Y486" s="145"/>
      <c r="Z486" s="164" t="s">
        <v>1189</v>
      </c>
      <c r="AA486" s="176" t="s">
        <v>1038</v>
      </c>
      <c r="AB486" s="40" t="str">
        <f t="shared" ref="AB486:AB489" si="134">IF(T486&gt;=500000,"autorizacao previa"," ")</f>
        <v xml:space="preserve"> </v>
      </c>
      <c r="AD486" s="183"/>
      <c r="AG486" s="10" t="s">
        <v>1250</v>
      </c>
    </row>
    <row r="487" spans="2:33" s="4" customFormat="1" x14ac:dyDescent="0.2">
      <c r="B487" s="155" t="s">
        <v>894</v>
      </c>
      <c r="C487" s="155" t="s">
        <v>895</v>
      </c>
      <c r="D487" s="165" t="s">
        <v>442</v>
      </c>
      <c r="E487" s="166" t="s">
        <v>43</v>
      </c>
      <c r="F487" s="166" t="s">
        <v>972</v>
      </c>
      <c r="G487" s="7" t="s">
        <v>973</v>
      </c>
      <c r="P487" s="95" t="s">
        <v>1023</v>
      </c>
      <c r="Q487" s="95" t="s">
        <v>704</v>
      </c>
      <c r="R487" s="4">
        <v>2</v>
      </c>
      <c r="S487" s="167">
        <v>1000</v>
      </c>
      <c r="T487" s="168">
        <v>2000</v>
      </c>
      <c r="U487" s="50">
        <f t="shared" si="133"/>
        <v>607.90273556231</v>
      </c>
      <c r="V487" s="138"/>
      <c r="W487" s="173"/>
      <c r="X487" s="138"/>
      <c r="Y487" s="145"/>
      <c r="Z487" s="164" t="s">
        <v>1189</v>
      </c>
      <c r="AA487" s="176" t="s">
        <v>1038</v>
      </c>
      <c r="AB487" s="40" t="str">
        <f t="shared" si="134"/>
        <v xml:space="preserve"> </v>
      </c>
      <c r="AD487" s="183"/>
      <c r="AG487" s="10" t="s">
        <v>1250</v>
      </c>
    </row>
    <row r="488" spans="2:33" s="4" customFormat="1" x14ac:dyDescent="0.2">
      <c r="B488" s="155" t="s">
        <v>894</v>
      </c>
      <c r="C488" s="155" t="s">
        <v>895</v>
      </c>
      <c r="D488" s="165" t="s">
        <v>442</v>
      </c>
      <c r="E488" s="166" t="s">
        <v>43</v>
      </c>
      <c r="F488" s="166" t="s">
        <v>974</v>
      </c>
      <c r="G488" s="7" t="s">
        <v>102</v>
      </c>
      <c r="P488" s="95" t="s">
        <v>1023</v>
      </c>
      <c r="Q488" s="95" t="s">
        <v>704</v>
      </c>
      <c r="R488" s="4">
        <v>2</v>
      </c>
      <c r="S488" s="167">
        <v>1500</v>
      </c>
      <c r="T488" s="168">
        <v>3000</v>
      </c>
      <c r="U488" s="50">
        <f t="shared" si="133"/>
        <v>911.854103343465</v>
      </c>
      <c r="V488" s="138"/>
      <c r="W488" s="173"/>
      <c r="X488" s="138"/>
      <c r="Y488" s="145"/>
      <c r="Z488" s="164" t="s">
        <v>1189</v>
      </c>
      <c r="AA488" s="176" t="s">
        <v>1038</v>
      </c>
      <c r="AB488" s="40" t="str">
        <f t="shared" si="134"/>
        <v xml:space="preserve"> </v>
      </c>
      <c r="AD488" s="183"/>
      <c r="AG488" s="10" t="s">
        <v>1250</v>
      </c>
    </row>
    <row r="489" spans="2:33" s="4" customFormat="1" x14ac:dyDescent="0.2">
      <c r="B489" s="155" t="s">
        <v>894</v>
      </c>
      <c r="C489" s="155" t="s">
        <v>895</v>
      </c>
      <c r="D489" s="165" t="s">
        <v>442</v>
      </c>
      <c r="E489" s="166" t="s">
        <v>43</v>
      </c>
      <c r="F489" s="166" t="s">
        <v>975</v>
      </c>
      <c r="G489" s="49" t="s">
        <v>106</v>
      </c>
      <c r="P489" s="95" t="s">
        <v>1023</v>
      </c>
      <c r="Q489" s="95" t="s">
        <v>704</v>
      </c>
      <c r="R489" s="4">
        <v>4</v>
      </c>
      <c r="S489" s="167">
        <v>400</v>
      </c>
      <c r="T489" s="168">
        <v>1600</v>
      </c>
      <c r="U489" s="50">
        <f t="shared" si="133"/>
        <v>486.322188449848</v>
      </c>
      <c r="V489" s="138"/>
      <c r="W489" s="173"/>
      <c r="X489" s="138"/>
      <c r="Y489" s="145"/>
      <c r="Z489" s="164" t="s">
        <v>1189</v>
      </c>
      <c r="AA489" s="176" t="s">
        <v>1038</v>
      </c>
      <c r="AB489" s="40" t="str">
        <f t="shared" si="134"/>
        <v xml:space="preserve"> </v>
      </c>
      <c r="AD489" s="183"/>
      <c r="AG489" s="10" t="s">
        <v>1250</v>
      </c>
    </row>
    <row r="490" spans="2:33" s="10" customFormat="1" ht="38.25" x14ac:dyDescent="0.2">
      <c r="B490" s="73" t="s">
        <v>894</v>
      </c>
      <c r="C490" s="73" t="s">
        <v>895</v>
      </c>
      <c r="D490" s="27" t="s">
        <v>442</v>
      </c>
      <c r="E490" s="21" t="s">
        <v>40</v>
      </c>
      <c r="F490" s="21" t="s">
        <v>976</v>
      </c>
      <c r="G490" s="14" t="s">
        <v>1198</v>
      </c>
      <c r="H490" s="14"/>
      <c r="I490" s="14"/>
      <c r="J490" s="14"/>
      <c r="K490" s="14"/>
      <c r="L490" s="14"/>
      <c r="M490" s="14"/>
      <c r="N490" s="14"/>
      <c r="O490" s="14"/>
      <c r="P490" s="14"/>
      <c r="Q490" s="14"/>
      <c r="R490" s="14"/>
      <c r="S490" s="14"/>
      <c r="T490" s="22">
        <f>SUM(T491:T493)</f>
        <v>19000</v>
      </c>
      <c r="U490" s="22"/>
      <c r="V490" s="77"/>
      <c r="W490" s="196"/>
      <c r="X490" s="77"/>
      <c r="Y490" s="80"/>
      <c r="Z490" s="14"/>
      <c r="AA490" s="14"/>
      <c r="AB490" s="14"/>
      <c r="AC490" s="14"/>
      <c r="AD490" s="182"/>
      <c r="AG490" s="10" t="s">
        <v>1250</v>
      </c>
    </row>
    <row r="491" spans="2:33" s="4" customFormat="1" x14ac:dyDescent="0.2">
      <c r="B491" s="155" t="s">
        <v>894</v>
      </c>
      <c r="C491" s="155" t="s">
        <v>895</v>
      </c>
      <c r="D491" s="165" t="s">
        <v>442</v>
      </c>
      <c r="E491" s="166" t="s">
        <v>43</v>
      </c>
      <c r="F491" s="166" t="s">
        <v>977</v>
      </c>
      <c r="G491" s="7" t="s">
        <v>1207</v>
      </c>
      <c r="P491" s="95" t="s">
        <v>1023</v>
      </c>
      <c r="Q491" s="95" t="s">
        <v>704</v>
      </c>
      <c r="R491" s="4">
        <v>5</v>
      </c>
      <c r="S491" s="167">
        <v>3000</v>
      </c>
      <c r="T491" s="168">
        <v>15000</v>
      </c>
      <c r="U491" s="50">
        <f t="shared" ref="U491:U493" si="135">T491/3.29</f>
        <v>4559.2705167173253</v>
      </c>
      <c r="V491" s="138"/>
      <c r="W491" s="173"/>
      <c r="X491" s="138"/>
      <c r="Y491" s="145"/>
      <c r="Z491" s="164" t="s">
        <v>1189</v>
      </c>
      <c r="AA491" s="176" t="s">
        <v>1038</v>
      </c>
      <c r="AB491" s="40" t="str">
        <f t="shared" ref="AB491:AB493" si="136">IF(T491&gt;=500000,"autorizacao previa"," ")</f>
        <v xml:space="preserve"> </v>
      </c>
      <c r="AD491" s="183"/>
      <c r="AG491" s="10" t="s">
        <v>1250</v>
      </c>
    </row>
    <row r="492" spans="2:33" s="4" customFormat="1" x14ac:dyDescent="0.2">
      <c r="B492" s="155" t="s">
        <v>894</v>
      </c>
      <c r="C492" s="155" t="s">
        <v>895</v>
      </c>
      <c r="D492" s="165" t="s">
        <v>442</v>
      </c>
      <c r="E492" s="166" t="s">
        <v>43</v>
      </c>
      <c r="F492" s="166" t="s">
        <v>978</v>
      </c>
      <c r="G492" s="7" t="s">
        <v>973</v>
      </c>
      <c r="P492" s="95" t="s">
        <v>1023</v>
      </c>
      <c r="Q492" s="95" t="s">
        <v>704</v>
      </c>
      <c r="R492" s="4">
        <v>2</v>
      </c>
      <c r="S492" s="167">
        <v>1000</v>
      </c>
      <c r="T492" s="168">
        <v>2000</v>
      </c>
      <c r="U492" s="50">
        <f t="shared" si="135"/>
        <v>607.90273556231</v>
      </c>
      <c r="V492" s="138"/>
      <c r="W492" s="173"/>
      <c r="X492" s="138"/>
      <c r="Y492" s="145"/>
      <c r="Z492" s="164" t="s">
        <v>1189</v>
      </c>
      <c r="AA492" s="176" t="s">
        <v>1038</v>
      </c>
      <c r="AB492" s="40" t="str">
        <f t="shared" si="136"/>
        <v xml:space="preserve"> </v>
      </c>
      <c r="AD492" s="183"/>
      <c r="AG492" s="10" t="s">
        <v>1250</v>
      </c>
    </row>
    <row r="493" spans="2:33" s="4" customFormat="1" x14ac:dyDescent="0.2">
      <c r="B493" s="155" t="s">
        <v>894</v>
      </c>
      <c r="C493" s="155" t="s">
        <v>895</v>
      </c>
      <c r="D493" s="165" t="s">
        <v>442</v>
      </c>
      <c r="E493" s="166" t="s">
        <v>43</v>
      </c>
      <c r="F493" s="166" t="s">
        <v>979</v>
      </c>
      <c r="G493" s="49" t="s">
        <v>106</v>
      </c>
      <c r="P493" s="95" t="s">
        <v>1023</v>
      </c>
      <c r="Q493" s="95" t="s">
        <v>704</v>
      </c>
      <c r="R493" s="4">
        <v>5</v>
      </c>
      <c r="S493" s="167">
        <v>400</v>
      </c>
      <c r="T493" s="168">
        <v>2000</v>
      </c>
      <c r="U493" s="50">
        <f t="shared" si="135"/>
        <v>607.90273556231</v>
      </c>
      <c r="V493" s="138"/>
      <c r="W493" s="173"/>
      <c r="X493" s="138"/>
      <c r="Y493" s="145"/>
      <c r="Z493" s="164" t="s">
        <v>1189</v>
      </c>
      <c r="AA493" s="176" t="s">
        <v>1038</v>
      </c>
      <c r="AB493" s="40" t="str">
        <f t="shared" si="136"/>
        <v xml:space="preserve"> </v>
      </c>
      <c r="AD493" s="183"/>
      <c r="AG493" s="10" t="s">
        <v>1250</v>
      </c>
    </row>
    <row r="494" spans="2:33" s="10" customFormat="1" ht="25.5" x14ac:dyDescent="0.2">
      <c r="B494" s="73" t="s">
        <v>894</v>
      </c>
      <c r="C494" s="73" t="s">
        <v>895</v>
      </c>
      <c r="D494" s="27" t="s">
        <v>442</v>
      </c>
      <c r="E494" s="21" t="s">
        <v>40</v>
      </c>
      <c r="F494" s="21" t="s">
        <v>980</v>
      </c>
      <c r="G494" s="2" t="s">
        <v>981</v>
      </c>
      <c r="H494" s="14"/>
      <c r="I494" s="14"/>
      <c r="J494" s="14"/>
      <c r="K494" s="14" t="s">
        <v>982</v>
      </c>
      <c r="L494" s="14"/>
      <c r="M494" s="14"/>
      <c r="N494" s="14"/>
      <c r="O494" s="14"/>
      <c r="P494" s="14"/>
      <c r="Q494" s="14"/>
      <c r="R494" s="14"/>
      <c r="S494" s="14"/>
      <c r="T494" s="22">
        <f>SUM(T495:T497)</f>
        <v>109756</v>
      </c>
      <c r="U494" s="22"/>
      <c r="V494" s="77"/>
      <c r="W494" s="196"/>
      <c r="X494" s="77"/>
      <c r="Y494" s="80"/>
      <c r="Z494" s="14"/>
      <c r="AA494" s="14"/>
      <c r="AB494" s="14"/>
      <c r="AC494" s="14"/>
      <c r="AD494" s="182"/>
      <c r="AG494" s="10" t="s">
        <v>1250</v>
      </c>
    </row>
    <row r="495" spans="2:33" s="4" customFormat="1" ht="63.75" x14ac:dyDescent="0.2">
      <c r="B495" s="155" t="s">
        <v>894</v>
      </c>
      <c r="C495" s="155" t="s">
        <v>895</v>
      </c>
      <c r="D495" s="165" t="s">
        <v>442</v>
      </c>
      <c r="E495" s="166" t="s">
        <v>43</v>
      </c>
      <c r="F495" s="166" t="s">
        <v>983</v>
      </c>
      <c r="G495" s="7" t="s">
        <v>984</v>
      </c>
      <c r="P495" s="73" t="s">
        <v>636</v>
      </c>
      <c r="Q495" s="155" t="s">
        <v>704</v>
      </c>
      <c r="R495" s="4">
        <v>1</v>
      </c>
      <c r="S495" s="167">
        <v>100000</v>
      </c>
      <c r="T495" s="168">
        <v>100000</v>
      </c>
      <c r="U495" s="50">
        <f t="shared" ref="U495:U497" si="137">T495/3.29</f>
        <v>30395.136778115502</v>
      </c>
      <c r="V495" s="138"/>
      <c r="W495" s="173"/>
      <c r="X495" s="138"/>
      <c r="Y495" s="145"/>
      <c r="Z495" s="155" t="s">
        <v>1184</v>
      </c>
      <c r="AA495" s="4" t="s">
        <v>1039</v>
      </c>
      <c r="AB495" s="40" t="str">
        <f t="shared" ref="AB495:AB497" si="138">IF(T495&gt;=500000,"autorizacao previa"," ")</f>
        <v xml:space="preserve"> </v>
      </c>
      <c r="AD495" s="183"/>
      <c r="AG495" s="10" t="s">
        <v>1250</v>
      </c>
    </row>
    <row r="496" spans="2:33" s="10" customFormat="1" x14ac:dyDescent="0.2">
      <c r="B496" s="73" t="s">
        <v>894</v>
      </c>
      <c r="C496" s="73" t="s">
        <v>895</v>
      </c>
      <c r="D496" s="27" t="s">
        <v>442</v>
      </c>
      <c r="E496" s="24" t="s">
        <v>43</v>
      </c>
      <c r="F496" s="24" t="s">
        <v>985</v>
      </c>
      <c r="G496" s="7" t="s">
        <v>60</v>
      </c>
      <c r="P496" s="34" t="s">
        <v>60</v>
      </c>
      <c r="Q496" s="34" t="s">
        <v>60</v>
      </c>
      <c r="R496" s="11">
        <v>28</v>
      </c>
      <c r="S496" s="233">
        <v>177</v>
      </c>
      <c r="T496" s="242">
        <v>4956</v>
      </c>
      <c r="U496" s="50">
        <f t="shared" si="137"/>
        <v>1506.3829787234042</v>
      </c>
      <c r="V496" s="29"/>
      <c r="W496" s="144"/>
      <c r="X496" s="29"/>
      <c r="Y496" s="132"/>
      <c r="Z496" s="174" t="s">
        <v>60</v>
      </c>
      <c r="AA496" s="174" t="s">
        <v>1186</v>
      </c>
      <c r="AB496" s="40" t="str">
        <f t="shared" si="138"/>
        <v xml:space="preserve"> </v>
      </c>
      <c r="AD496" s="182"/>
      <c r="AG496" s="10" t="s">
        <v>1250</v>
      </c>
    </row>
    <row r="497" spans="2:33" s="10" customFormat="1" x14ac:dyDescent="0.2">
      <c r="B497" s="73" t="s">
        <v>894</v>
      </c>
      <c r="C497" s="73" t="s">
        <v>895</v>
      </c>
      <c r="D497" s="27" t="s">
        <v>442</v>
      </c>
      <c r="E497" s="24" t="s">
        <v>43</v>
      </c>
      <c r="F497" s="24" t="s">
        <v>986</v>
      </c>
      <c r="G497" s="68" t="s">
        <v>212</v>
      </c>
      <c r="P497" s="93" t="s">
        <v>212</v>
      </c>
      <c r="Q497" s="93" t="s">
        <v>212</v>
      </c>
      <c r="R497" s="11">
        <v>8</v>
      </c>
      <c r="S497" s="233">
        <v>600</v>
      </c>
      <c r="T497" s="242">
        <v>4800</v>
      </c>
      <c r="U497" s="50">
        <f t="shared" si="137"/>
        <v>1458.966565349544</v>
      </c>
      <c r="V497" s="29"/>
      <c r="W497" s="144"/>
      <c r="X497" s="29"/>
      <c r="Y497" s="132"/>
      <c r="Z497" s="186" t="s">
        <v>212</v>
      </c>
      <c r="AA497" s="40" t="s">
        <v>1186</v>
      </c>
      <c r="AB497" s="40" t="str">
        <f t="shared" si="138"/>
        <v xml:space="preserve"> </v>
      </c>
      <c r="AD497" s="182"/>
      <c r="AG497" s="10" t="s">
        <v>1250</v>
      </c>
    </row>
    <row r="498" spans="2:33" s="10" customFormat="1" ht="63.75" x14ac:dyDescent="0.2">
      <c r="B498" s="73" t="s">
        <v>894</v>
      </c>
      <c r="C498" s="73" t="s">
        <v>895</v>
      </c>
      <c r="D498" s="27" t="s">
        <v>442</v>
      </c>
      <c r="E498" s="17" t="s">
        <v>30</v>
      </c>
      <c r="F498" s="17" t="s">
        <v>625</v>
      </c>
      <c r="G498" s="1" t="s">
        <v>987</v>
      </c>
      <c r="H498" s="10" t="s">
        <v>1215</v>
      </c>
      <c r="I498" s="249">
        <v>2000</v>
      </c>
      <c r="J498" s="10" t="s">
        <v>1216</v>
      </c>
      <c r="N498" s="73" t="s">
        <v>932</v>
      </c>
      <c r="O498" s="10" t="s">
        <v>1245</v>
      </c>
      <c r="T498" s="18">
        <f>T499</f>
        <v>250000</v>
      </c>
      <c r="U498" s="18"/>
      <c r="V498" s="29"/>
      <c r="W498" s="90"/>
      <c r="X498" s="29"/>
      <c r="Y498" s="30"/>
      <c r="AD498" s="182"/>
      <c r="AG498" s="10" t="s">
        <v>1250</v>
      </c>
    </row>
    <row r="499" spans="2:33" s="10" customFormat="1" x14ac:dyDescent="0.2">
      <c r="B499" s="73" t="s">
        <v>894</v>
      </c>
      <c r="C499" s="73" t="s">
        <v>895</v>
      </c>
      <c r="D499" s="27" t="s">
        <v>442</v>
      </c>
      <c r="E499" s="17" t="s">
        <v>35</v>
      </c>
      <c r="F499" s="17" t="s">
        <v>629</v>
      </c>
      <c r="G499" s="1" t="s">
        <v>988</v>
      </c>
      <c r="T499" s="18">
        <f>T500</f>
        <v>250000</v>
      </c>
      <c r="U499" s="18"/>
      <c r="V499" s="29"/>
      <c r="W499" s="90"/>
      <c r="X499" s="29"/>
      <c r="Y499" s="30"/>
      <c r="AD499" s="182"/>
      <c r="AG499" s="10" t="s">
        <v>1250</v>
      </c>
    </row>
    <row r="500" spans="2:33" s="10" customFormat="1" ht="38.25" x14ac:dyDescent="0.2">
      <c r="B500" s="73" t="s">
        <v>894</v>
      </c>
      <c r="C500" s="73" t="s">
        <v>895</v>
      </c>
      <c r="D500" s="27" t="s">
        <v>442</v>
      </c>
      <c r="E500" s="21" t="s">
        <v>40</v>
      </c>
      <c r="F500" s="21" t="s">
        <v>633</v>
      </c>
      <c r="G500" s="2" t="s">
        <v>989</v>
      </c>
      <c r="H500" s="14"/>
      <c r="I500" s="14"/>
      <c r="J500" s="14"/>
      <c r="K500" s="14"/>
      <c r="L500" s="14"/>
      <c r="M500" s="14"/>
      <c r="N500" s="14"/>
      <c r="O500" s="14"/>
      <c r="P500" s="14"/>
      <c r="Q500" s="14"/>
      <c r="R500" s="14"/>
      <c r="S500" s="14"/>
      <c r="T500" s="22">
        <f>T501</f>
        <v>250000</v>
      </c>
      <c r="U500" s="22"/>
      <c r="V500" s="77"/>
      <c r="W500" s="196"/>
      <c r="X500" s="77"/>
      <c r="Y500" s="80"/>
      <c r="Z500" s="14"/>
      <c r="AA500" s="14"/>
      <c r="AB500" s="14"/>
      <c r="AC500" s="14"/>
      <c r="AD500" s="182"/>
      <c r="AG500" s="10" t="s">
        <v>1250</v>
      </c>
    </row>
    <row r="501" spans="2:33" s="4" customFormat="1" ht="38.25" x14ac:dyDescent="0.2">
      <c r="B501" s="155" t="s">
        <v>894</v>
      </c>
      <c r="C501" s="155" t="s">
        <v>895</v>
      </c>
      <c r="D501" s="165" t="s">
        <v>442</v>
      </c>
      <c r="E501" s="166" t="s">
        <v>43</v>
      </c>
      <c r="F501" s="166" t="s">
        <v>635</v>
      </c>
      <c r="G501" s="7" t="s">
        <v>989</v>
      </c>
      <c r="P501" s="73" t="s">
        <v>636</v>
      </c>
      <c r="Q501" s="95" t="s">
        <v>704</v>
      </c>
      <c r="R501" s="4">
        <v>1</v>
      </c>
      <c r="S501" s="167">
        <v>250000</v>
      </c>
      <c r="T501" s="168">
        <v>250000</v>
      </c>
      <c r="U501" s="50">
        <f>T501/3.29</f>
        <v>75987.841945288747</v>
      </c>
      <c r="V501" s="138">
        <v>43374</v>
      </c>
      <c r="W501" s="159" t="s">
        <v>48</v>
      </c>
      <c r="X501" s="138">
        <v>43405</v>
      </c>
      <c r="Y501" s="145">
        <v>2019</v>
      </c>
      <c r="Z501" s="155" t="s">
        <v>1184</v>
      </c>
      <c r="AA501" s="4" t="s">
        <v>1039</v>
      </c>
      <c r="AB501" s="40" t="str">
        <f>IF(T501&gt;=500000,"autorizacao previa"," ")</f>
        <v xml:space="preserve"> </v>
      </c>
      <c r="AC501" s="4" t="s">
        <v>990</v>
      </c>
      <c r="AD501" s="183"/>
      <c r="AG501" s="10" t="s">
        <v>1250</v>
      </c>
    </row>
    <row r="502" spans="2:33" s="10" customFormat="1" x14ac:dyDescent="0.2">
      <c r="B502" s="73" t="s">
        <v>894</v>
      </c>
      <c r="C502" s="73" t="s">
        <v>895</v>
      </c>
      <c r="D502" s="27" t="s">
        <v>27</v>
      </c>
      <c r="E502" s="17" t="s">
        <v>28</v>
      </c>
      <c r="F502" s="17">
        <v>14</v>
      </c>
      <c r="G502" s="1" t="s">
        <v>1165</v>
      </c>
      <c r="T502" s="18">
        <f>T503</f>
        <v>909580</v>
      </c>
      <c r="U502" s="18"/>
      <c r="V502" s="29"/>
      <c r="W502" s="30"/>
      <c r="X502" s="29"/>
      <c r="Y502" s="30"/>
      <c r="AD502" s="182"/>
      <c r="AG502" s="10" t="s">
        <v>1250</v>
      </c>
    </row>
    <row r="503" spans="2:33" s="10" customFormat="1" ht="25.5" x14ac:dyDescent="0.2">
      <c r="B503" s="73" t="s">
        <v>894</v>
      </c>
      <c r="C503" s="73" t="s">
        <v>895</v>
      </c>
      <c r="D503" s="27" t="s">
        <v>27</v>
      </c>
      <c r="E503" s="17" t="s">
        <v>30</v>
      </c>
      <c r="F503" s="17" t="s">
        <v>171</v>
      </c>
      <c r="G503" s="1" t="s">
        <v>991</v>
      </c>
      <c r="H503" s="10" t="s">
        <v>992</v>
      </c>
      <c r="I503" s="249">
        <v>2</v>
      </c>
      <c r="J503" s="37" t="s">
        <v>1214</v>
      </c>
      <c r="N503" s="73" t="s">
        <v>535</v>
      </c>
      <c r="T503" s="18">
        <f>T504</f>
        <v>909580</v>
      </c>
      <c r="U503" s="18"/>
      <c r="V503" s="29"/>
      <c r="W503" s="30"/>
      <c r="X503" s="29"/>
      <c r="Y503" s="30"/>
      <c r="AD503" s="182"/>
      <c r="AG503" s="10" t="s">
        <v>1250</v>
      </c>
    </row>
    <row r="504" spans="2:33" s="10" customFormat="1" x14ac:dyDescent="0.2">
      <c r="B504" s="73" t="s">
        <v>894</v>
      </c>
      <c r="C504" s="73" t="s">
        <v>895</v>
      </c>
      <c r="D504" s="27" t="s">
        <v>27</v>
      </c>
      <c r="E504" s="17" t="s">
        <v>35</v>
      </c>
      <c r="F504" s="17" t="s">
        <v>174</v>
      </c>
      <c r="G504" s="1" t="s">
        <v>993</v>
      </c>
      <c r="K504" s="10" t="s">
        <v>994</v>
      </c>
      <c r="L504" s="10">
        <v>1</v>
      </c>
      <c r="M504" s="10" t="s">
        <v>158</v>
      </c>
      <c r="O504" s="10" t="s">
        <v>995</v>
      </c>
      <c r="T504" s="18">
        <f>T505+T507+T513+T516</f>
        <v>909580</v>
      </c>
      <c r="U504" s="18"/>
      <c r="V504" s="29"/>
      <c r="W504" s="30"/>
      <c r="X504" s="29"/>
      <c r="Y504" s="30"/>
      <c r="AD504" s="182"/>
      <c r="AG504" s="10" t="s">
        <v>1250</v>
      </c>
    </row>
    <row r="505" spans="2:33" s="10" customFormat="1" ht="38.25" x14ac:dyDescent="0.2">
      <c r="B505" s="73" t="s">
        <v>894</v>
      </c>
      <c r="C505" s="73" t="s">
        <v>895</v>
      </c>
      <c r="D505" s="27" t="s">
        <v>27</v>
      </c>
      <c r="E505" s="21" t="s">
        <v>40</v>
      </c>
      <c r="F505" s="21" t="s">
        <v>179</v>
      </c>
      <c r="G505" s="2" t="s">
        <v>996</v>
      </c>
      <c r="H505" s="14"/>
      <c r="I505" s="14"/>
      <c r="J505" s="14"/>
      <c r="K505" s="14"/>
      <c r="L505" s="14"/>
      <c r="M505" s="14"/>
      <c r="N505" s="14"/>
      <c r="O505" s="14"/>
      <c r="P505" s="14"/>
      <c r="Q505" s="14"/>
      <c r="R505" s="14"/>
      <c r="S505" s="14"/>
      <c r="T505" s="22">
        <f>T506</f>
        <v>800000</v>
      </c>
      <c r="U505" s="22"/>
      <c r="V505" s="77"/>
      <c r="W505" s="80"/>
      <c r="X505" s="77"/>
      <c r="Y505" s="80"/>
      <c r="Z505" s="14"/>
      <c r="AA505" s="14"/>
      <c r="AB505" s="14"/>
      <c r="AC505" s="14"/>
      <c r="AD505" s="182"/>
      <c r="AG505" s="10" t="s">
        <v>1250</v>
      </c>
    </row>
    <row r="506" spans="2:33" s="10" customFormat="1" ht="38.25" x14ac:dyDescent="0.2">
      <c r="B506" s="73" t="s">
        <v>894</v>
      </c>
      <c r="C506" s="73" t="s">
        <v>895</v>
      </c>
      <c r="D506" s="27" t="s">
        <v>27</v>
      </c>
      <c r="E506" s="24" t="s">
        <v>43</v>
      </c>
      <c r="F506" s="24" t="s">
        <v>181</v>
      </c>
      <c r="G506" s="7" t="s">
        <v>997</v>
      </c>
      <c r="P506" s="73" t="s">
        <v>636</v>
      </c>
      <c r="Q506" s="34" t="s">
        <v>704</v>
      </c>
      <c r="R506" s="10">
        <v>1</v>
      </c>
      <c r="S506" s="28">
        <v>800000</v>
      </c>
      <c r="T506" s="25">
        <v>800000</v>
      </c>
      <c r="U506" s="50">
        <f>T506/3.29</f>
        <v>243161.09422492402</v>
      </c>
      <c r="V506" s="29"/>
      <c r="W506" s="132"/>
      <c r="X506" s="29"/>
      <c r="Y506" s="132"/>
      <c r="Z506" s="73" t="s">
        <v>1184</v>
      </c>
      <c r="AA506" s="10" t="s">
        <v>1039</v>
      </c>
      <c r="AB506" s="40" t="str">
        <f>IF(T506&gt;=500000,"autorizacao previa"," ")</f>
        <v>autorizacao previa</v>
      </c>
      <c r="AD506" s="182"/>
      <c r="AG506" s="10" t="s">
        <v>1250</v>
      </c>
    </row>
    <row r="507" spans="2:33" s="10" customFormat="1" ht="25.5" x14ac:dyDescent="0.2">
      <c r="B507" s="73" t="s">
        <v>894</v>
      </c>
      <c r="C507" s="73" t="s">
        <v>895</v>
      </c>
      <c r="D507" s="27" t="s">
        <v>27</v>
      </c>
      <c r="E507" s="21" t="s">
        <v>40</v>
      </c>
      <c r="F507" s="21" t="s">
        <v>998</v>
      </c>
      <c r="G507" s="2" t="s">
        <v>999</v>
      </c>
      <c r="H507" s="14"/>
      <c r="I507" s="14"/>
      <c r="J507" s="14"/>
      <c r="K507" s="14"/>
      <c r="L507" s="14"/>
      <c r="M507" s="14"/>
      <c r="N507" s="14"/>
      <c r="O507" s="14"/>
      <c r="P507" s="14"/>
      <c r="Q507" s="14"/>
      <c r="R507" s="14"/>
      <c r="S507" s="14"/>
      <c r="T507" s="22">
        <f>SUM(T508:T512)</f>
        <v>35780</v>
      </c>
      <c r="U507" s="22"/>
      <c r="V507" s="77"/>
      <c r="W507" s="80"/>
      <c r="X507" s="77"/>
      <c r="Y507" s="80"/>
      <c r="Z507" s="14"/>
      <c r="AA507" s="14"/>
      <c r="AB507" s="14"/>
      <c r="AC507" s="14"/>
      <c r="AD507" s="182"/>
      <c r="AG507" s="10" t="s">
        <v>1250</v>
      </c>
    </row>
    <row r="508" spans="2:33" s="10" customFormat="1" x14ac:dyDescent="0.2">
      <c r="B508" s="73" t="s">
        <v>894</v>
      </c>
      <c r="C508" s="73" t="s">
        <v>895</v>
      </c>
      <c r="D508" s="27" t="s">
        <v>27</v>
      </c>
      <c r="E508" s="24" t="s">
        <v>43</v>
      </c>
      <c r="F508" s="24" t="s">
        <v>1000</v>
      </c>
      <c r="G508" s="4" t="s">
        <v>60</v>
      </c>
      <c r="P508" s="34" t="s">
        <v>60</v>
      </c>
      <c r="Q508" s="34" t="s">
        <v>60</v>
      </c>
      <c r="R508" s="11">
        <v>90</v>
      </c>
      <c r="S508" s="233">
        <v>177</v>
      </c>
      <c r="T508" s="242">
        <f>R508*S508</f>
        <v>15930</v>
      </c>
      <c r="U508" s="50">
        <f t="shared" ref="U508:U512" si="139">T508/3.29</f>
        <v>4841.9452887537991</v>
      </c>
      <c r="V508" s="29"/>
      <c r="W508" s="132"/>
      <c r="X508" s="29"/>
      <c r="Y508" s="132"/>
      <c r="Z508" s="98" t="s">
        <v>60</v>
      </c>
      <c r="AA508" s="40" t="s">
        <v>1186</v>
      </c>
      <c r="AB508" s="40" t="str">
        <f t="shared" ref="AB508:AB512" si="140">IF(T508&gt;=500000,"autorizacao previa"," ")</f>
        <v xml:space="preserve"> </v>
      </c>
      <c r="AD508" s="182"/>
      <c r="AG508" s="10" t="s">
        <v>1250</v>
      </c>
    </row>
    <row r="509" spans="2:33" s="10" customFormat="1" x14ac:dyDescent="0.2">
      <c r="B509" s="73" t="s">
        <v>894</v>
      </c>
      <c r="C509" s="73" t="s">
        <v>895</v>
      </c>
      <c r="D509" s="27" t="s">
        <v>27</v>
      </c>
      <c r="E509" s="24" t="s">
        <v>43</v>
      </c>
      <c r="F509" s="24" t="s">
        <v>1001</v>
      </c>
      <c r="G509" s="4" t="s">
        <v>1002</v>
      </c>
      <c r="P509" s="93" t="s">
        <v>212</v>
      </c>
      <c r="Q509" s="93" t="s">
        <v>212</v>
      </c>
      <c r="R509" s="11">
        <v>12</v>
      </c>
      <c r="S509" s="233">
        <v>800</v>
      </c>
      <c r="T509" s="242">
        <f>R509*S509</f>
        <v>9600</v>
      </c>
      <c r="U509" s="50">
        <f t="shared" si="139"/>
        <v>2917.933130699088</v>
      </c>
      <c r="V509" s="29"/>
      <c r="W509" s="132"/>
      <c r="X509" s="29"/>
      <c r="Y509" s="132"/>
      <c r="Z509" s="186" t="s">
        <v>212</v>
      </c>
      <c r="AA509" s="40" t="s">
        <v>1186</v>
      </c>
      <c r="AB509" s="40" t="str">
        <f t="shared" si="140"/>
        <v xml:space="preserve"> </v>
      </c>
      <c r="AD509" s="182"/>
      <c r="AG509" s="10" t="s">
        <v>1250</v>
      </c>
    </row>
    <row r="510" spans="2:33" s="10" customFormat="1" ht="25.5" x14ac:dyDescent="0.2">
      <c r="B510" s="73" t="s">
        <v>894</v>
      </c>
      <c r="C510" s="73" t="s">
        <v>895</v>
      </c>
      <c r="D510" s="27" t="s">
        <v>27</v>
      </c>
      <c r="E510" s="24" t="s">
        <v>43</v>
      </c>
      <c r="F510" s="24" t="s">
        <v>1003</v>
      </c>
      <c r="G510" s="4" t="s">
        <v>68</v>
      </c>
      <c r="P510" s="73" t="s">
        <v>214</v>
      </c>
      <c r="Q510" s="73" t="s">
        <v>214</v>
      </c>
      <c r="R510" s="11">
        <v>1</v>
      </c>
      <c r="S510" s="233">
        <v>2000</v>
      </c>
      <c r="T510" s="242">
        <f>R510*S510</f>
        <v>2000</v>
      </c>
      <c r="U510" s="50">
        <f t="shared" si="139"/>
        <v>607.90273556231</v>
      </c>
      <c r="V510" s="29"/>
      <c r="W510" s="132"/>
      <c r="X510" s="29"/>
      <c r="Y510" s="132"/>
      <c r="Z510" s="37" t="s">
        <v>214</v>
      </c>
      <c r="AA510" s="40" t="s">
        <v>1186</v>
      </c>
      <c r="AB510" s="40" t="str">
        <f t="shared" si="140"/>
        <v xml:space="preserve"> </v>
      </c>
      <c r="AD510" s="182"/>
      <c r="AG510" s="10" t="s">
        <v>1250</v>
      </c>
    </row>
    <row r="511" spans="2:33" s="10" customFormat="1" ht="25.5" x14ac:dyDescent="0.2">
      <c r="B511" s="73" t="s">
        <v>894</v>
      </c>
      <c r="C511" s="73" t="s">
        <v>895</v>
      </c>
      <c r="D511" s="27" t="s">
        <v>27</v>
      </c>
      <c r="E511" s="24" t="s">
        <v>43</v>
      </c>
      <c r="F511" s="24" t="s">
        <v>1004</v>
      </c>
      <c r="G511" s="33" t="s">
        <v>1212</v>
      </c>
      <c r="P511" s="73" t="s">
        <v>214</v>
      </c>
      <c r="Q511" s="73" t="s">
        <v>214</v>
      </c>
      <c r="R511" s="11">
        <v>750</v>
      </c>
      <c r="S511" s="233">
        <v>5</v>
      </c>
      <c r="T511" s="242">
        <f>R511*S511</f>
        <v>3750</v>
      </c>
      <c r="U511" s="50">
        <f t="shared" si="139"/>
        <v>1139.8176291793313</v>
      </c>
      <c r="V511" s="29"/>
      <c r="W511" s="132"/>
      <c r="X511" s="29"/>
      <c r="Y511" s="132"/>
      <c r="Z511" s="37" t="s">
        <v>214</v>
      </c>
      <c r="AA511" s="40" t="s">
        <v>1186</v>
      </c>
      <c r="AB511" s="40" t="str">
        <f t="shared" si="140"/>
        <v xml:space="preserve"> </v>
      </c>
      <c r="AD511" s="182"/>
      <c r="AG511" s="10" t="s">
        <v>1250</v>
      </c>
    </row>
    <row r="512" spans="2:33" s="10" customFormat="1" ht="25.5" x14ac:dyDescent="0.2">
      <c r="B512" s="73" t="s">
        <v>894</v>
      </c>
      <c r="C512" s="73" t="s">
        <v>895</v>
      </c>
      <c r="D512" s="27" t="s">
        <v>27</v>
      </c>
      <c r="E512" s="24" t="s">
        <v>43</v>
      </c>
      <c r="F512" s="24" t="s">
        <v>1005</v>
      </c>
      <c r="G512" s="49" t="s">
        <v>62</v>
      </c>
      <c r="P512" s="93" t="s">
        <v>214</v>
      </c>
      <c r="Q512" s="93" t="s">
        <v>214</v>
      </c>
      <c r="R512" s="11">
        <v>3</v>
      </c>
      <c r="S512" s="233">
        <v>1500</v>
      </c>
      <c r="T512" s="242">
        <v>4500</v>
      </c>
      <c r="U512" s="50">
        <f t="shared" si="139"/>
        <v>1367.7811550151976</v>
      </c>
      <c r="V512" s="29"/>
      <c r="W512" s="132"/>
      <c r="X512" s="29"/>
      <c r="Y512" s="132"/>
      <c r="Z512" s="37" t="s">
        <v>214</v>
      </c>
      <c r="AA512" s="40" t="s">
        <v>1186</v>
      </c>
      <c r="AB512" s="40" t="str">
        <f t="shared" si="140"/>
        <v xml:space="preserve"> </v>
      </c>
      <c r="AD512" s="182"/>
      <c r="AG512" s="10" t="s">
        <v>1250</v>
      </c>
    </row>
    <row r="513" spans="1:257" s="10" customFormat="1" x14ac:dyDescent="0.2">
      <c r="B513" s="73" t="s">
        <v>894</v>
      </c>
      <c r="C513" s="73" t="s">
        <v>895</v>
      </c>
      <c r="D513" s="27" t="s">
        <v>27</v>
      </c>
      <c r="E513" s="21" t="s">
        <v>40</v>
      </c>
      <c r="F513" s="21" t="s">
        <v>1006</v>
      </c>
      <c r="G513" s="2" t="s">
        <v>1007</v>
      </c>
      <c r="H513" s="14"/>
      <c r="I513" s="14"/>
      <c r="J513" s="14"/>
      <c r="K513" s="14"/>
      <c r="L513" s="14"/>
      <c r="M513" s="14"/>
      <c r="N513" s="14"/>
      <c r="O513" s="14"/>
      <c r="P513" s="14"/>
      <c r="Q513" s="14"/>
      <c r="R513" s="14"/>
      <c r="S513" s="14"/>
      <c r="T513" s="22">
        <f>SUM(T514:T515)</f>
        <v>45000</v>
      </c>
      <c r="U513" s="22"/>
      <c r="V513" s="77"/>
      <c r="W513" s="80"/>
      <c r="X513" s="77"/>
      <c r="Y513" s="80"/>
      <c r="Z513" s="14"/>
      <c r="AA513" s="14"/>
      <c r="AB513" s="14"/>
      <c r="AC513" s="14"/>
      <c r="AD513" s="182"/>
      <c r="AG513" s="10" t="s">
        <v>1250</v>
      </c>
    </row>
    <row r="514" spans="1:257" s="10" customFormat="1" ht="25.5" x14ac:dyDescent="0.2">
      <c r="B514" s="73" t="s">
        <v>894</v>
      </c>
      <c r="C514" s="73" t="s">
        <v>895</v>
      </c>
      <c r="D514" s="27" t="s">
        <v>27</v>
      </c>
      <c r="E514" s="24" t="s">
        <v>43</v>
      </c>
      <c r="F514" s="24" t="s">
        <v>1008</v>
      </c>
      <c r="G514" s="4" t="s">
        <v>1009</v>
      </c>
      <c r="P514" s="73" t="s">
        <v>231</v>
      </c>
      <c r="Q514" s="73" t="s">
        <v>704</v>
      </c>
      <c r="R514" s="10">
        <v>1</v>
      </c>
      <c r="S514" s="28">
        <v>5000</v>
      </c>
      <c r="T514" s="25">
        <f>R514*S514</f>
        <v>5000</v>
      </c>
      <c r="U514" s="50">
        <f t="shared" ref="U514:U515" si="141">T514/3.29</f>
        <v>1519.7568389057751</v>
      </c>
      <c r="V514" s="29"/>
      <c r="W514" s="132"/>
      <c r="X514" s="29"/>
      <c r="Y514" s="132"/>
      <c r="Z514" s="187" t="s">
        <v>1185</v>
      </c>
      <c r="AA514" s="10" t="s">
        <v>1037</v>
      </c>
      <c r="AB514" s="40" t="str">
        <f t="shared" ref="AB514:AB515" si="142">IF(T514&gt;=500000,"autorizacao previa"," ")</f>
        <v xml:space="preserve"> </v>
      </c>
      <c r="AD514" s="182"/>
      <c r="AG514" s="10" t="s">
        <v>1250</v>
      </c>
    </row>
    <row r="515" spans="1:257" s="10" customFormat="1" ht="25.5" x14ac:dyDescent="0.2">
      <c r="B515" s="73" t="s">
        <v>894</v>
      </c>
      <c r="C515" s="73" t="s">
        <v>895</v>
      </c>
      <c r="D515" s="27" t="s">
        <v>27</v>
      </c>
      <c r="E515" s="24" t="s">
        <v>43</v>
      </c>
      <c r="F515" s="24" t="s">
        <v>1010</v>
      </c>
      <c r="G515" s="4" t="s">
        <v>1011</v>
      </c>
      <c r="P515" s="73" t="s">
        <v>231</v>
      </c>
      <c r="Q515" s="73" t="s">
        <v>704</v>
      </c>
      <c r="R515" s="10">
        <v>1</v>
      </c>
      <c r="S515" s="28">
        <v>40000</v>
      </c>
      <c r="T515" s="25">
        <f>R515*S515</f>
        <v>40000</v>
      </c>
      <c r="U515" s="50">
        <f t="shared" si="141"/>
        <v>12158.054711246201</v>
      </c>
      <c r="V515" s="29"/>
      <c r="W515" s="132"/>
      <c r="X515" s="29"/>
      <c r="Y515" s="132"/>
      <c r="Z515" s="187" t="s">
        <v>1185</v>
      </c>
      <c r="AA515" s="10" t="s">
        <v>1038</v>
      </c>
      <c r="AB515" s="40" t="str">
        <f t="shared" si="142"/>
        <v xml:space="preserve"> </v>
      </c>
      <c r="AD515" s="182"/>
      <c r="AG515" s="10" t="s">
        <v>1250</v>
      </c>
    </row>
    <row r="516" spans="1:257" s="10" customFormat="1" ht="25.5" x14ac:dyDescent="0.2">
      <c r="B516" s="73" t="s">
        <v>894</v>
      </c>
      <c r="C516" s="73" t="s">
        <v>895</v>
      </c>
      <c r="D516" s="27" t="s">
        <v>27</v>
      </c>
      <c r="E516" s="21" t="s">
        <v>40</v>
      </c>
      <c r="F516" s="21" t="s">
        <v>1012</v>
      </c>
      <c r="G516" s="2" t="s">
        <v>999</v>
      </c>
      <c r="H516" s="14"/>
      <c r="I516" s="14"/>
      <c r="J516" s="14"/>
      <c r="K516" s="14"/>
      <c r="L516" s="14"/>
      <c r="M516" s="14"/>
      <c r="N516" s="14"/>
      <c r="O516" s="14"/>
      <c r="P516" s="14"/>
      <c r="Q516" s="14"/>
      <c r="R516" s="14"/>
      <c r="S516" s="14"/>
      <c r="T516" s="22">
        <f>T517</f>
        <v>28800</v>
      </c>
      <c r="U516" s="22"/>
      <c r="V516" s="77"/>
      <c r="W516" s="80"/>
      <c r="X516" s="77"/>
      <c r="Y516" s="80"/>
      <c r="Z516" s="14"/>
      <c r="AA516" s="14"/>
      <c r="AB516" s="14"/>
      <c r="AC516" s="14"/>
      <c r="AD516" s="182"/>
      <c r="AG516" s="10" t="s">
        <v>1250</v>
      </c>
    </row>
    <row r="517" spans="1:257" s="10" customFormat="1" ht="25.5" x14ac:dyDescent="0.2">
      <c r="B517" s="73" t="s">
        <v>894</v>
      </c>
      <c r="C517" s="73" t="s">
        <v>895</v>
      </c>
      <c r="D517" s="27" t="s">
        <v>27</v>
      </c>
      <c r="E517" s="24" t="s">
        <v>43</v>
      </c>
      <c r="F517" s="24" t="s">
        <v>1013</v>
      </c>
      <c r="G517" s="4" t="s">
        <v>1014</v>
      </c>
      <c r="P517" s="73" t="s">
        <v>214</v>
      </c>
      <c r="Q517" s="73" t="s">
        <v>214</v>
      </c>
      <c r="R517" s="11">
        <v>72</v>
      </c>
      <c r="S517" s="233">
        <v>400</v>
      </c>
      <c r="T517" s="242">
        <f>R517*S517</f>
        <v>28800</v>
      </c>
      <c r="U517" s="50">
        <f>T517/3.29</f>
        <v>8753.799392097264</v>
      </c>
      <c r="V517" s="29"/>
      <c r="W517" s="132"/>
      <c r="X517" s="29"/>
      <c r="Y517" s="132"/>
      <c r="Z517" s="37" t="s">
        <v>214</v>
      </c>
      <c r="AA517" s="40" t="s">
        <v>1186</v>
      </c>
      <c r="AB517" s="40" t="str">
        <f>IF(T517&gt;=500000,"autorizacao previa"," ")</f>
        <v xml:space="preserve"> </v>
      </c>
      <c r="AD517" s="182"/>
      <c r="AG517" s="10" t="s">
        <v>1250</v>
      </c>
    </row>
    <row r="518" spans="1:257" s="37" customFormat="1" ht="26.45" customHeight="1" x14ac:dyDescent="0.2">
      <c r="B518" s="34"/>
      <c r="C518" s="97" t="s">
        <v>1072</v>
      </c>
      <c r="D518" s="100" t="s">
        <v>197</v>
      </c>
      <c r="E518" s="101" t="s">
        <v>28</v>
      </c>
      <c r="F518" s="35">
        <v>1</v>
      </c>
      <c r="G518" s="36" t="s">
        <v>1073</v>
      </c>
      <c r="Q518" s="34"/>
      <c r="R518" s="91"/>
      <c r="S518" s="41"/>
      <c r="T518" s="102">
        <f>T519+T531</f>
        <v>945673</v>
      </c>
      <c r="U518" s="102"/>
      <c r="V518" s="103"/>
      <c r="W518" s="66"/>
      <c r="X518" s="103"/>
      <c r="Y518" s="66"/>
      <c r="AD518" s="177"/>
    </row>
    <row r="519" spans="1:257" s="37" customFormat="1" ht="28.9" customHeight="1" x14ac:dyDescent="0.2">
      <c r="B519" s="34"/>
      <c r="C519" s="97" t="s">
        <v>1072</v>
      </c>
      <c r="D519" s="100" t="s">
        <v>197</v>
      </c>
      <c r="E519" s="101" t="s">
        <v>30</v>
      </c>
      <c r="F519" s="35" t="s">
        <v>31</v>
      </c>
      <c r="G519" s="39" t="s">
        <v>1074</v>
      </c>
      <c r="I519" s="246"/>
      <c r="K519" s="40"/>
      <c r="L519" s="40"/>
      <c r="M519" s="40"/>
      <c r="N519" s="94"/>
      <c r="P519" s="40"/>
      <c r="Q519" s="34"/>
      <c r="R519" s="104"/>
      <c r="S519" s="105"/>
      <c r="T519" s="102">
        <f>T520+T524</f>
        <v>142800</v>
      </c>
      <c r="U519" s="102"/>
      <c r="V519" s="103"/>
      <c r="W519" s="66"/>
      <c r="X519" s="103"/>
      <c r="Y519" s="66"/>
      <c r="Z519" s="40"/>
      <c r="AA519" s="40"/>
      <c r="AB519" s="40"/>
      <c r="AC519" s="40"/>
      <c r="AD519" s="178"/>
      <c r="AE519" s="40"/>
      <c r="AF519" s="40"/>
      <c r="AH519" s="40"/>
      <c r="AI519" s="40"/>
      <c r="AJ519" s="40"/>
      <c r="AK519" s="40"/>
      <c r="AL519" s="40"/>
      <c r="AM519" s="40"/>
      <c r="AN519" s="40"/>
      <c r="AO519" s="40"/>
      <c r="AP519" s="40"/>
      <c r="AQ519" s="40"/>
      <c r="AR519" s="40"/>
      <c r="AS519" s="40"/>
      <c r="AT519" s="40"/>
      <c r="AU519" s="40"/>
      <c r="AV519" s="40"/>
      <c r="AW519" s="40"/>
      <c r="AX519" s="40"/>
      <c r="AY519" s="40"/>
      <c r="AZ519" s="40"/>
      <c r="BA519" s="40"/>
      <c r="BB519" s="40"/>
      <c r="BC519" s="40"/>
      <c r="BD519" s="40"/>
      <c r="BE519" s="40"/>
      <c r="BF519" s="40"/>
      <c r="BG519" s="40"/>
      <c r="BH519" s="40"/>
      <c r="BI519" s="40"/>
      <c r="BJ519" s="40"/>
      <c r="BK519" s="40"/>
      <c r="BL519" s="40"/>
      <c r="BM519" s="40"/>
      <c r="BN519" s="40"/>
      <c r="BO519" s="40"/>
      <c r="BP519" s="40"/>
      <c r="BQ519" s="40"/>
      <c r="BR519" s="40"/>
      <c r="BS519" s="40"/>
      <c r="BT519" s="40"/>
      <c r="BU519" s="40"/>
      <c r="BV519" s="40"/>
      <c r="BW519" s="40"/>
      <c r="BX519" s="40"/>
      <c r="BY519" s="40"/>
      <c r="BZ519" s="40"/>
      <c r="CA519" s="40"/>
      <c r="CB519" s="40"/>
      <c r="CC519" s="40"/>
      <c r="CD519" s="40"/>
      <c r="CE519" s="40"/>
      <c r="CF519" s="40"/>
      <c r="CG519" s="40"/>
      <c r="CH519" s="40"/>
      <c r="CI519" s="40"/>
      <c r="CJ519" s="40"/>
      <c r="CK519" s="40"/>
      <c r="CL519" s="40"/>
      <c r="CM519" s="40"/>
      <c r="CN519" s="40"/>
      <c r="CO519" s="40"/>
      <c r="CP519" s="40"/>
      <c r="CQ519" s="40"/>
      <c r="CR519" s="40"/>
      <c r="CS519" s="40"/>
      <c r="CT519" s="40"/>
      <c r="CU519" s="40"/>
      <c r="CV519" s="40"/>
      <c r="CW519" s="40"/>
      <c r="CX519" s="40"/>
      <c r="CY519" s="40"/>
      <c r="CZ519" s="40"/>
      <c r="DA519" s="40"/>
      <c r="DB519" s="40"/>
      <c r="DC519" s="40"/>
      <c r="DD519" s="40"/>
      <c r="DE519" s="40"/>
      <c r="DF519" s="40"/>
      <c r="DG519" s="40"/>
      <c r="DH519" s="40"/>
      <c r="DI519" s="40"/>
      <c r="DJ519" s="40"/>
      <c r="DK519" s="40"/>
      <c r="DL519" s="40"/>
      <c r="DM519" s="40"/>
      <c r="DN519" s="40"/>
      <c r="DO519" s="40"/>
      <c r="DP519" s="40"/>
      <c r="DQ519" s="40"/>
      <c r="DR519" s="40"/>
      <c r="DS519" s="40"/>
      <c r="DT519" s="40"/>
      <c r="DU519" s="40"/>
      <c r="DV519" s="40"/>
      <c r="DW519" s="40"/>
      <c r="DX519" s="40"/>
      <c r="DY519" s="40"/>
      <c r="DZ519" s="40"/>
      <c r="EA519" s="40"/>
      <c r="EB519" s="40"/>
      <c r="EC519" s="40"/>
      <c r="ED519" s="40"/>
      <c r="EE519" s="40"/>
      <c r="EF519" s="40"/>
      <c r="EG519" s="40"/>
      <c r="EH519" s="40"/>
      <c r="EI519" s="40"/>
      <c r="EJ519" s="40"/>
      <c r="EK519" s="40"/>
      <c r="EL519" s="40"/>
      <c r="EM519" s="40"/>
      <c r="EN519" s="40"/>
      <c r="EO519" s="40"/>
      <c r="EP519" s="40"/>
      <c r="EQ519" s="40"/>
      <c r="ER519" s="40"/>
      <c r="ES519" s="40"/>
      <c r="ET519" s="40"/>
      <c r="EU519" s="40"/>
      <c r="EV519" s="40"/>
      <c r="EW519" s="40"/>
      <c r="EX519" s="40"/>
      <c r="EY519" s="40"/>
      <c r="EZ519" s="40"/>
      <c r="FA519" s="40"/>
      <c r="FB519" s="40"/>
      <c r="FC519" s="40"/>
      <c r="FD519" s="40"/>
      <c r="FE519" s="40"/>
      <c r="FF519" s="40"/>
      <c r="FG519" s="40"/>
      <c r="FH519" s="40"/>
      <c r="FI519" s="40"/>
      <c r="FJ519" s="40"/>
      <c r="FK519" s="40"/>
      <c r="FL519" s="40"/>
      <c r="FM519" s="40"/>
      <c r="FN519" s="40"/>
      <c r="FO519" s="40"/>
      <c r="FP519" s="40"/>
      <c r="FQ519" s="40"/>
      <c r="FR519" s="40"/>
      <c r="FS519" s="40"/>
      <c r="FT519" s="40"/>
      <c r="FU519" s="40"/>
      <c r="FV519" s="40"/>
      <c r="FW519" s="40"/>
      <c r="FX519" s="40"/>
      <c r="FY519" s="40"/>
      <c r="FZ519" s="40"/>
      <c r="GA519" s="40"/>
      <c r="GB519" s="40"/>
      <c r="GC519" s="40"/>
      <c r="GD519" s="40"/>
      <c r="GE519" s="40"/>
      <c r="GF519" s="40"/>
      <c r="GG519" s="40"/>
      <c r="GH519" s="40"/>
      <c r="GI519" s="40"/>
      <c r="GJ519" s="40"/>
      <c r="GK519" s="40"/>
      <c r="GL519" s="40"/>
      <c r="GM519" s="40"/>
      <c r="GN519" s="40"/>
      <c r="GO519" s="40"/>
      <c r="GP519" s="40"/>
      <c r="GQ519" s="40"/>
      <c r="GR519" s="40"/>
      <c r="GS519" s="40"/>
      <c r="GT519" s="40"/>
      <c r="GU519" s="40"/>
      <c r="GV519" s="40"/>
      <c r="GW519" s="40"/>
      <c r="GX519" s="40"/>
      <c r="GY519" s="40"/>
      <c r="GZ519" s="40"/>
      <c r="HA519" s="40"/>
      <c r="HB519" s="40"/>
      <c r="HC519" s="40"/>
      <c r="HD519" s="40"/>
      <c r="HE519" s="40"/>
      <c r="HF519" s="40"/>
      <c r="HG519" s="40"/>
      <c r="HH519" s="40"/>
      <c r="HI519" s="40"/>
      <c r="HJ519" s="40"/>
      <c r="HK519" s="40"/>
      <c r="HL519" s="40"/>
      <c r="HM519" s="40"/>
      <c r="HN519" s="40"/>
      <c r="HO519" s="40"/>
      <c r="HP519" s="40"/>
      <c r="HQ519" s="40"/>
      <c r="HR519" s="40"/>
      <c r="HS519" s="40"/>
      <c r="HT519" s="40"/>
      <c r="HU519" s="40"/>
      <c r="HV519" s="40"/>
      <c r="HW519" s="40"/>
      <c r="HX519" s="40"/>
      <c r="HY519" s="40"/>
      <c r="HZ519" s="40"/>
      <c r="IA519" s="40"/>
      <c r="IB519" s="40"/>
      <c r="IC519" s="40"/>
      <c r="ID519" s="40"/>
      <c r="IE519" s="40"/>
      <c r="IF519" s="40"/>
      <c r="IG519" s="40"/>
      <c r="IH519" s="40"/>
      <c r="II519" s="40"/>
      <c r="IJ519" s="40"/>
      <c r="IK519" s="40"/>
      <c r="IL519" s="40"/>
      <c r="IM519" s="40"/>
      <c r="IN519" s="40"/>
      <c r="IO519" s="40"/>
      <c r="IP519" s="40"/>
      <c r="IQ519" s="40"/>
      <c r="IR519" s="40"/>
      <c r="IS519" s="40"/>
      <c r="IT519" s="40"/>
      <c r="IU519" s="40"/>
      <c r="IV519" s="40"/>
      <c r="IW519" s="40"/>
    </row>
    <row r="520" spans="1:257" s="37" customFormat="1" ht="37.9" customHeight="1" x14ac:dyDescent="0.2">
      <c r="A520" s="40"/>
      <c r="B520" s="34"/>
      <c r="C520" s="97" t="s">
        <v>1072</v>
      </c>
      <c r="D520" s="100" t="s">
        <v>197</v>
      </c>
      <c r="E520" s="101" t="s">
        <v>35</v>
      </c>
      <c r="F520" s="35" t="s">
        <v>341</v>
      </c>
      <c r="G520" s="39" t="s">
        <v>1075</v>
      </c>
      <c r="Q520" s="34"/>
      <c r="R520" s="91"/>
      <c r="S520" s="41"/>
      <c r="T520" s="102">
        <f>T521</f>
        <v>97200</v>
      </c>
      <c r="U520" s="102"/>
      <c r="V520" s="103"/>
      <c r="W520" s="106"/>
      <c r="X520" s="103"/>
      <c r="Y520" s="106"/>
      <c r="AD520" s="178"/>
      <c r="AE520" s="40"/>
      <c r="AF520" s="40"/>
      <c r="AG520" s="37" t="s">
        <v>1250</v>
      </c>
      <c r="AH520" s="40"/>
      <c r="AI520" s="40"/>
      <c r="AJ520" s="40"/>
      <c r="AK520" s="40"/>
      <c r="AL520" s="40"/>
      <c r="AM520" s="40"/>
      <c r="AN520" s="40"/>
      <c r="AO520" s="40"/>
      <c r="AP520" s="40"/>
      <c r="AQ520" s="40"/>
      <c r="AR520" s="40"/>
      <c r="AS520" s="40"/>
      <c r="AT520" s="40"/>
      <c r="AU520" s="40"/>
      <c r="AV520" s="40"/>
      <c r="AW520" s="40"/>
      <c r="AX520" s="40"/>
      <c r="AY520" s="40"/>
      <c r="AZ520" s="40"/>
      <c r="BA520" s="40"/>
      <c r="BB520" s="40"/>
      <c r="BC520" s="40"/>
      <c r="BD520" s="40"/>
      <c r="BE520" s="40"/>
      <c r="BF520" s="40"/>
      <c r="BG520" s="40"/>
      <c r="BH520" s="40"/>
      <c r="BI520" s="40"/>
      <c r="BJ520" s="40"/>
      <c r="BK520" s="40"/>
      <c r="BL520" s="40"/>
      <c r="BM520" s="40"/>
      <c r="BN520" s="40"/>
      <c r="BO520" s="40"/>
      <c r="BP520" s="40"/>
      <c r="BQ520" s="40"/>
      <c r="BR520" s="40"/>
      <c r="BS520" s="40"/>
      <c r="BT520" s="40"/>
      <c r="BU520" s="40"/>
      <c r="BV520" s="40"/>
      <c r="BW520" s="40"/>
      <c r="BX520" s="40"/>
      <c r="BY520" s="40"/>
      <c r="BZ520" s="40"/>
      <c r="CA520" s="40"/>
      <c r="CB520" s="40"/>
      <c r="CC520" s="40"/>
      <c r="CD520" s="40"/>
      <c r="CE520" s="40"/>
      <c r="CF520" s="40"/>
      <c r="CG520" s="40"/>
      <c r="CH520" s="40"/>
      <c r="CI520" s="40"/>
      <c r="CJ520" s="40"/>
      <c r="CK520" s="40"/>
      <c r="CL520" s="40"/>
      <c r="CM520" s="40"/>
      <c r="CN520" s="40"/>
      <c r="CO520" s="40"/>
      <c r="CP520" s="40"/>
      <c r="CQ520" s="40"/>
      <c r="CR520" s="40"/>
      <c r="CS520" s="40"/>
      <c r="CT520" s="40"/>
      <c r="CU520" s="40"/>
      <c r="CV520" s="40"/>
      <c r="CW520" s="40"/>
      <c r="CX520" s="40"/>
      <c r="CY520" s="40"/>
      <c r="CZ520" s="40"/>
      <c r="DA520" s="40"/>
      <c r="DB520" s="40"/>
      <c r="DC520" s="40"/>
      <c r="DD520" s="40"/>
      <c r="DE520" s="40"/>
      <c r="DF520" s="40"/>
      <c r="DG520" s="40"/>
      <c r="DH520" s="40"/>
      <c r="DI520" s="40"/>
      <c r="DJ520" s="40"/>
      <c r="DK520" s="40"/>
      <c r="DL520" s="40"/>
      <c r="DM520" s="40"/>
      <c r="DN520" s="40"/>
      <c r="DO520" s="40"/>
      <c r="DP520" s="40"/>
      <c r="DQ520" s="40"/>
      <c r="DR520" s="40"/>
      <c r="DS520" s="40"/>
      <c r="DT520" s="40"/>
      <c r="DU520" s="40"/>
      <c r="DV520" s="40"/>
      <c r="DW520" s="40"/>
      <c r="DX520" s="40"/>
      <c r="DY520" s="40"/>
      <c r="DZ520" s="40"/>
      <c r="EA520" s="40"/>
      <c r="EB520" s="40"/>
      <c r="EC520" s="40"/>
      <c r="ED520" s="40"/>
      <c r="EE520" s="40"/>
      <c r="EF520" s="40"/>
      <c r="EG520" s="40"/>
      <c r="EH520" s="40"/>
      <c r="EI520" s="40"/>
      <c r="EJ520" s="40"/>
      <c r="EK520" s="40"/>
      <c r="EL520" s="40"/>
      <c r="EM520" s="40"/>
      <c r="EN520" s="40"/>
      <c r="EO520" s="40"/>
      <c r="EP520" s="40"/>
      <c r="EQ520" s="40"/>
      <c r="ER520" s="40"/>
      <c r="ES520" s="40"/>
      <c r="ET520" s="40"/>
      <c r="EU520" s="40"/>
      <c r="EV520" s="40"/>
      <c r="EW520" s="40"/>
      <c r="EX520" s="40"/>
      <c r="EY520" s="40"/>
      <c r="EZ520" s="40"/>
      <c r="FA520" s="40"/>
      <c r="FB520" s="40"/>
      <c r="FC520" s="40"/>
      <c r="FD520" s="40"/>
      <c r="FE520" s="40"/>
      <c r="FF520" s="40"/>
      <c r="FG520" s="40"/>
      <c r="FH520" s="40"/>
      <c r="FI520" s="40"/>
      <c r="FJ520" s="40"/>
      <c r="FK520" s="40"/>
      <c r="FL520" s="40"/>
      <c r="FM520" s="40"/>
      <c r="FN520" s="40"/>
      <c r="FO520" s="40"/>
      <c r="FP520" s="40"/>
      <c r="FQ520" s="40"/>
      <c r="FR520" s="40"/>
      <c r="FS520" s="40"/>
      <c r="FT520" s="40"/>
      <c r="FU520" s="40"/>
      <c r="FV520" s="40"/>
      <c r="FW520" s="40"/>
      <c r="FX520" s="40"/>
      <c r="FY520" s="40"/>
      <c r="FZ520" s="40"/>
      <c r="GA520" s="40"/>
      <c r="GB520" s="40"/>
      <c r="GC520" s="40"/>
      <c r="GD520" s="40"/>
      <c r="GE520" s="40"/>
      <c r="GF520" s="40"/>
      <c r="GG520" s="40"/>
      <c r="GH520" s="40"/>
      <c r="GI520" s="40"/>
      <c r="GJ520" s="40"/>
      <c r="GK520" s="40"/>
      <c r="GL520" s="40"/>
      <c r="GM520" s="40"/>
      <c r="GN520" s="40"/>
      <c r="GO520" s="40"/>
      <c r="GP520" s="40"/>
      <c r="GQ520" s="40"/>
      <c r="GR520" s="40"/>
      <c r="GS520" s="40"/>
      <c r="GT520" s="40"/>
      <c r="GU520" s="40"/>
      <c r="GV520" s="40"/>
      <c r="GW520" s="40"/>
      <c r="GX520" s="40"/>
      <c r="GY520" s="40"/>
      <c r="GZ520" s="40"/>
      <c r="HA520" s="40"/>
      <c r="HB520" s="40"/>
      <c r="HC520" s="40"/>
      <c r="HD520" s="40"/>
      <c r="HE520" s="40"/>
      <c r="HF520" s="40"/>
      <c r="HG520" s="40"/>
      <c r="HH520" s="40"/>
      <c r="HI520" s="40"/>
      <c r="HJ520" s="40"/>
      <c r="HK520" s="40"/>
      <c r="HL520" s="40"/>
      <c r="HM520" s="40"/>
      <c r="HN520" s="40"/>
      <c r="HO520" s="40"/>
      <c r="HP520" s="40"/>
      <c r="HQ520" s="40"/>
      <c r="HR520" s="40"/>
      <c r="HS520" s="40"/>
      <c r="HT520" s="40"/>
      <c r="HU520" s="40"/>
      <c r="HV520" s="40"/>
      <c r="HW520" s="40"/>
      <c r="HX520" s="40"/>
      <c r="HY520" s="40"/>
      <c r="HZ520" s="40"/>
      <c r="IA520" s="40"/>
      <c r="IB520" s="40"/>
      <c r="IC520" s="40"/>
      <c r="ID520" s="40"/>
      <c r="IE520" s="40"/>
      <c r="IF520" s="40"/>
      <c r="IG520" s="40"/>
      <c r="IH520" s="40"/>
      <c r="II520" s="40"/>
      <c r="IJ520" s="40"/>
      <c r="IK520" s="40"/>
      <c r="IL520" s="40"/>
      <c r="IM520" s="40"/>
      <c r="IN520" s="40"/>
      <c r="IO520" s="40"/>
      <c r="IP520" s="40"/>
      <c r="IQ520" s="40"/>
      <c r="IR520" s="40"/>
      <c r="IS520" s="40"/>
      <c r="IT520" s="40"/>
      <c r="IU520" s="40"/>
      <c r="IV520" s="40"/>
      <c r="IW520" s="40"/>
    </row>
    <row r="521" spans="1:257" s="197" customFormat="1" ht="45" customHeight="1" x14ac:dyDescent="0.2">
      <c r="B521" s="107"/>
      <c r="C521" s="97" t="s">
        <v>1072</v>
      </c>
      <c r="D521" s="100" t="s">
        <v>197</v>
      </c>
      <c r="E521" s="108" t="s">
        <v>40</v>
      </c>
      <c r="F521" s="108" t="s">
        <v>348</v>
      </c>
      <c r="G521" s="99" t="s">
        <v>1076</v>
      </c>
      <c r="H521" s="109"/>
      <c r="I521" s="109"/>
      <c r="J521" s="109"/>
      <c r="K521" s="109"/>
      <c r="L521" s="109"/>
      <c r="M521" s="109"/>
      <c r="N521" s="109"/>
      <c r="O521" s="109"/>
      <c r="P521" s="109"/>
      <c r="Q521" s="110"/>
      <c r="R521" s="111"/>
      <c r="S521" s="112"/>
      <c r="T521" s="113">
        <f>T522+T523</f>
        <v>97200</v>
      </c>
      <c r="U521" s="113"/>
      <c r="V521" s="114"/>
      <c r="W521" s="115"/>
      <c r="X521" s="114"/>
      <c r="Y521" s="115"/>
      <c r="Z521" s="109"/>
      <c r="AA521" s="109"/>
      <c r="AB521" s="109"/>
      <c r="AC521" s="109"/>
      <c r="AD521" s="184"/>
      <c r="AE521" s="116"/>
      <c r="AF521" s="116"/>
      <c r="AG521" s="37" t="s">
        <v>1250</v>
      </c>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6"/>
      <c r="BH521" s="116"/>
      <c r="BI521" s="116"/>
      <c r="BJ521" s="116"/>
      <c r="BK521" s="116"/>
      <c r="BL521" s="116"/>
      <c r="BM521" s="116"/>
      <c r="BN521" s="116"/>
      <c r="BO521" s="116"/>
      <c r="BP521" s="116"/>
      <c r="BQ521" s="116"/>
      <c r="BR521" s="116"/>
      <c r="BS521" s="116"/>
      <c r="BT521" s="116"/>
      <c r="BU521" s="116"/>
      <c r="BV521" s="116"/>
      <c r="BW521" s="116"/>
      <c r="BX521" s="116"/>
      <c r="BY521" s="116"/>
      <c r="BZ521" s="116"/>
      <c r="CA521" s="116"/>
      <c r="CB521" s="116"/>
      <c r="CC521" s="116"/>
      <c r="CD521" s="116"/>
      <c r="CE521" s="116"/>
      <c r="CF521" s="116"/>
      <c r="CG521" s="116"/>
      <c r="CH521" s="116"/>
      <c r="CI521" s="116"/>
      <c r="CJ521" s="116"/>
      <c r="CK521" s="116"/>
      <c r="CL521" s="116"/>
      <c r="CM521" s="116"/>
      <c r="CN521" s="116"/>
      <c r="CO521" s="116"/>
      <c r="CP521" s="116"/>
      <c r="CQ521" s="116"/>
      <c r="CR521" s="116"/>
      <c r="CS521" s="116"/>
      <c r="CT521" s="116"/>
      <c r="CU521" s="116"/>
      <c r="CV521" s="116"/>
      <c r="CW521" s="116"/>
      <c r="CX521" s="116"/>
      <c r="CY521" s="116"/>
      <c r="CZ521" s="116"/>
      <c r="DA521" s="116"/>
      <c r="DB521" s="116"/>
      <c r="DC521" s="116"/>
      <c r="DD521" s="116"/>
      <c r="DE521" s="116"/>
      <c r="DF521" s="116"/>
      <c r="DG521" s="116"/>
      <c r="DH521" s="116"/>
      <c r="DI521" s="116"/>
      <c r="DJ521" s="116"/>
      <c r="DK521" s="116"/>
      <c r="DL521" s="116"/>
      <c r="DM521" s="116"/>
      <c r="DN521" s="116"/>
      <c r="DO521" s="116"/>
      <c r="DP521" s="116"/>
      <c r="DQ521" s="116"/>
      <c r="DR521" s="116"/>
      <c r="DS521" s="116"/>
      <c r="DT521" s="116"/>
      <c r="DU521" s="116"/>
      <c r="DV521" s="116"/>
      <c r="DW521" s="116"/>
      <c r="DX521" s="116"/>
      <c r="DY521" s="116"/>
      <c r="DZ521" s="116"/>
      <c r="EA521" s="116"/>
      <c r="EB521" s="116"/>
      <c r="EC521" s="116"/>
      <c r="ED521" s="116"/>
      <c r="EE521" s="116"/>
      <c r="EF521" s="116"/>
      <c r="EG521" s="116"/>
      <c r="EH521" s="116"/>
      <c r="EI521" s="116"/>
      <c r="EJ521" s="116"/>
      <c r="EK521" s="116"/>
      <c r="EL521" s="116"/>
      <c r="EM521" s="116"/>
      <c r="EN521" s="116"/>
      <c r="EO521" s="116"/>
      <c r="EP521" s="116"/>
      <c r="EQ521" s="116"/>
      <c r="ER521" s="116"/>
      <c r="ES521" s="116"/>
      <c r="ET521" s="116"/>
      <c r="EU521" s="116"/>
      <c r="EV521" s="116"/>
      <c r="EW521" s="116"/>
      <c r="EX521" s="116"/>
      <c r="EY521" s="116"/>
      <c r="EZ521" s="116"/>
      <c r="FA521" s="116"/>
      <c r="FB521" s="116"/>
      <c r="FC521" s="116"/>
      <c r="FD521" s="116"/>
      <c r="FE521" s="116"/>
      <c r="FF521" s="116"/>
      <c r="FG521" s="116"/>
      <c r="FH521" s="116"/>
      <c r="FI521" s="116"/>
      <c r="FJ521" s="116"/>
      <c r="FK521" s="116"/>
      <c r="FL521" s="116"/>
      <c r="FM521" s="116"/>
      <c r="FN521" s="116"/>
      <c r="FO521" s="116"/>
      <c r="FP521" s="116"/>
      <c r="FQ521" s="116"/>
      <c r="FR521" s="116"/>
      <c r="FS521" s="116"/>
      <c r="FT521" s="116"/>
      <c r="FU521" s="116"/>
      <c r="FV521" s="116"/>
      <c r="FW521" s="116"/>
      <c r="FX521" s="116"/>
      <c r="FY521" s="116"/>
      <c r="FZ521" s="116"/>
      <c r="GA521" s="116"/>
      <c r="GB521" s="116"/>
      <c r="GC521" s="116"/>
      <c r="GD521" s="116"/>
      <c r="GE521" s="116"/>
      <c r="GF521" s="116"/>
      <c r="GG521" s="116"/>
      <c r="GH521" s="116"/>
      <c r="GI521" s="116"/>
      <c r="GJ521" s="116"/>
      <c r="GK521" s="116"/>
      <c r="GL521" s="116"/>
      <c r="GM521" s="116"/>
      <c r="GN521" s="116"/>
      <c r="GO521" s="116"/>
      <c r="GP521" s="116"/>
      <c r="GQ521" s="116"/>
      <c r="GR521" s="116"/>
      <c r="GS521" s="116"/>
      <c r="GT521" s="116"/>
      <c r="GU521" s="116"/>
      <c r="GV521" s="116"/>
      <c r="GW521" s="116"/>
      <c r="GX521" s="116"/>
      <c r="GY521" s="116"/>
      <c r="GZ521" s="116"/>
      <c r="HA521" s="116"/>
      <c r="HB521" s="116"/>
      <c r="HC521" s="116"/>
      <c r="HD521" s="116"/>
      <c r="HE521" s="116"/>
      <c r="HF521" s="116"/>
      <c r="HG521" s="116"/>
      <c r="HH521" s="116"/>
      <c r="HI521" s="116"/>
      <c r="HJ521" s="116"/>
      <c r="HK521" s="116"/>
      <c r="HL521" s="116"/>
      <c r="HM521" s="116"/>
      <c r="HN521" s="116"/>
      <c r="HO521" s="116"/>
      <c r="HP521" s="116"/>
      <c r="HQ521" s="116"/>
      <c r="HR521" s="116"/>
      <c r="HS521" s="116"/>
      <c r="HT521" s="116"/>
      <c r="HU521" s="116"/>
      <c r="HV521" s="116"/>
      <c r="HW521" s="116"/>
      <c r="HX521" s="116"/>
      <c r="HY521" s="116"/>
      <c r="HZ521" s="116"/>
      <c r="IA521" s="116"/>
      <c r="IB521" s="116"/>
      <c r="IC521" s="116"/>
      <c r="ID521" s="116"/>
      <c r="IE521" s="116"/>
      <c r="IF521" s="116"/>
      <c r="IG521" s="116"/>
      <c r="IH521" s="116"/>
      <c r="II521" s="116"/>
      <c r="IJ521" s="116"/>
      <c r="IK521" s="116"/>
      <c r="IL521" s="116"/>
      <c r="IM521" s="116"/>
      <c r="IN521" s="116"/>
      <c r="IO521" s="116"/>
      <c r="IP521" s="116"/>
      <c r="IQ521" s="116"/>
      <c r="IR521" s="116"/>
      <c r="IS521" s="116"/>
      <c r="IT521" s="116"/>
      <c r="IU521" s="116"/>
      <c r="IV521" s="116"/>
      <c r="IW521" s="116"/>
    </row>
    <row r="522" spans="1:257" s="37" customFormat="1" x14ac:dyDescent="0.2">
      <c r="A522" s="40"/>
      <c r="B522" s="34"/>
      <c r="C522" s="97" t="s">
        <v>1072</v>
      </c>
      <c r="D522" s="100" t="s">
        <v>197</v>
      </c>
      <c r="E522" s="117" t="s">
        <v>43</v>
      </c>
      <c r="F522" s="117" t="s">
        <v>349</v>
      </c>
      <c r="G522" s="56" t="s">
        <v>1077</v>
      </c>
      <c r="H522" s="40"/>
      <c r="I522" s="40"/>
      <c r="J522" s="40"/>
      <c r="K522" s="40"/>
      <c r="L522" s="40"/>
      <c r="M522" s="40"/>
      <c r="N522" s="40"/>
      <c r="O522" s="40"/>
      <c r="P522" s="120" t="s">
        <v>212</v>
      </c>
      <c r="Q522" s="120" t="s">
        <v>212</v>
      </c>
      <c r="R522" s="237">
        <v>18</v>
      </c>
      <c r="S522" s="235">
        <v>3000</v>
      </c>
      <c r="T522" s="243">
        <f>R522*S522</f>
        <v>54000</v>
      </c>
      <c r="U522" s="50">
        <f t="shared" ref="U522:U523" si="143">T522/3.29</f>
        <v>16413.373860182372</v>
      </c>
      <c r="V522" s="103"/>
      <c r="W522" s="122"/>
      <c r="X522" s="103"/>
      <c r="Y522" s="122"/>
      <c r="Z522" s="186" t="s">
        <v>212</v>
      </c>
      <c r="AA522" s="40" t="s">
        <v>1186</v>
      </c>
      <c r="AB522" s="40" t="str">
        <f t="shared" ref="AB522:AB523" si="144">IF(T522&gt;=500000,"autorizacao previa"," ")</f>
        <v xml:space="preserve"> </v>
      </c>
      <c r="AC522" s="40"/>
      <c r="AD522" s="178"/>
      <c r="AE522" s="40"/>
      <c r="AF522" s="40"/>
      <c r="AG522" s="37" t="s">
        <v>1250</v>
      </c>
      <c r="AH522" s="40"/>
      <c r="AI522" s="40"/>
      <c r="AJ522" s="40"/>
      <c r="AK522" s="40"/>
      <c r="AL522" s="40"/>
      <c r="AM522" s="40"/>
      <c r="AN522" s="40"/>
      <c r="AO522" s="40"/>
      <c r="AP522" s="40"/>
      <c r="AQ522" s="40"/>
      <c r="AR522" s="40"/>
      <c r="AS522" s="40"/>
      <c r="AT522" s="40"/>
      <c r="AU522" s="40"/>
      <c r="AV522" s="40"/>
      <c r="AW522" s="40"/>
      <c r="AX522" s="40"/>
      <c r="AY522" s="40"/>
      <c r="AZ522" s="40"/>
      <c r="BA522" s="40"/>
      <c r="BB522" s="40"/>
      <c r="BC522" s="40"/>
      <c r="BD522" s="40"/>
      <c r="BE522" s="40"/>
      <c r="BF522" s="40"/>
      <c r="BG522" s="40"/>
      <c r="BH522" s="40"/>
      <c r="BI522" s="40"/>
      <c r="BJ522" s="40"/>
      <c r="BK522" s="40"/>
      <c r="BL522" s="40"/>
      <c r="BM522" s="40"/>
      <c r="BN522" s="40"/>
      <c r="BO522" s="40"/>
      <c r="BP522" s="40"/>
      <c r="BQ522" s="40"/>
      <c r="BR522" s="40"/>
      <c r="BS522" s="40"/>
      <c r="BT522" s="40"/>
      <c r="BU522" s="40"/>
      <c r="BV522" s="40"/>
      <c r="BW522" s="40"/>
      <c r="BX522" s="40"/>
      <c r="BY522" s="40"/>
      <c r="BZ522" s="40"/>
      <c r="CA522" s="40"/>
      <c r="CB522" s="40"/>
      <c r="CC522" s="40"/>
      <c r="CD522" s="40"/>
      <c r="CE522" s="40"/>
      <c r="CF522" s="40"/>
      <c r="CG522" s="40"/>
      <c r="CH522" s="40"/>
      <c r="CI522" s="40"/>
      <c r="CJ522" s="40"/>
      <c r="CK522" s="40"/>
      <c r="CL522" s="40"/>
      <c r="CM522" s="40"/>
      <c r="CN522" s="40"/>
      <c r="CO522" s="40"/>
      <c r="CP522" s="40"/>
      <c r="CQ522" s="40"/>
      <c r="CR522" s="40"/>
      <c r="CS522" s="40"/>
      <c r="CT522" s="40"/>
      <c r="CU522" s="40"/>
      <c r="CV522" s="40"/>
      <c r="CW522" s="40"/>
      <c r="CX522" s="40"/>
      <c r="CY522" s="40"/>
      <c r="CZ522" s="40"/>
      <c r="DA522" s="40"/>
      <c r="DB522" s="40"/>
      <c r="DC522" s="40"/>
      <c r="DD522" s="40"/>
      <c r="DE522" s="40"/>
      <c r="DF522" s="40"/>
      <c r="DG522" s="40"/>
      <c r="DH522" s="40"/>
      <c r="DI522" s="40"/>
      <c r="DJ522" s="40"/>
      <c r="DK522" s="40"/>
      <c r="DL522" s="40"/>
      <c r="DM522" s="40"/>
      <c r="DN522" s="40"/>
      <c r="DO522" s="40"/>
      <c r="DP522" s="40"/>
      <c r="DQ522" s="40"/>
      <c r="DR522" s="40"/>
      <c r="DS522" s="40"/>
      <c r="DT522" s="40"/>
      <c r="DU522" s="40"/>
      <c r="DV522" s="40"/>
      <c r="DW522" s="40"/>
      <c r="DX522" s="40"/>
      <c r="DY522" s="40"/>
      <c r="DZ522" s="40"/>
      <c r="EA522" s="40"/>
      <c r="EB522" s="40"/>
      <c r="EC522" s="40"/>
      <c r="ED522" s="40"/>
      <c r="EE522" s="40"/>
      <c r="EF522" s="40"/>
      <c r="EG522" s="40"/>
      <c r="EH522" s="40"/>
      <c r="EI522" s="40"/>
      <c r="EJ522" s="40"/>
      <c r="EK522" s="40"/>
      <c r="EL522" s="40"/>
      <c r="EM522" s="40"/>
      <c r="EN522" s="40"/>
      <c r="EO522" s="40"/>
      <c r="EP522" s="40"/>
      <c r="EQ522" s="40"/>
      <c r="ER522" s="40"/>
      <c r="ES522" s="40"/>
      <c r="ET522" s="40"/>
      <c r="EU522" s="40"/>
      <c r="EV522" s="40"/>
      <c r="EW522" s="40"/>
      <c r="EX522" s="40"/>
      <c r="EY522" s="40"/>
      <c r="EZ522" s="40"/>
      <c r="FA522" s="40"/>
      <c r="FB522" s="40"/>
      <c r="FC522" s="40"/>
      <c r="FD522" s="40"/>
      <c r="FE522" s="40"/>
      <c r="FF522" s="40"/>
      <c r="FG522" s="40"/>
      <c r="FH522" s="40"/>
      <c r="FI522" s="40"/>
      <c r="FJ522" s="40"/>
      <c r="FK522" s="40"/>
      <c r="FL522" s="40"/>
      <c r="FM522" s="40"/>
      <c r="FN522" s="40"/>
      <c r="FO522" s="40"/>
      <c r="FP522" s="40"/>
      <c r="FQ522" s="40"/>
      <c r="FR522" s="40"/>
      <c r="FS522" s="40"/>
      <c r="FT522" s="40"/>
      <c r="FU522" s="40"/>
      <c r="FV522" s="40"/>
      <c r="FW522" s="40"/>
      <c r="FX522" s="40"/>
      <c r="FY522" s="40"/>
      <c r="FZ522" s="40"/>
      <c r="GA522" s="40"/>
      <c r="GB522" s="40"/>
      <c r="GC522" s="40"/>
      <c r="GD522" s="40"/>
      <c r="GE522" s="40"/>
      <c r="GF522" s="40"/>
      <c r="GG522" s="40"/>
      <c r="GH522" s="40"/>
      <c r="GI522" s="40"/>
      <c r="GJ522" s="40"/>
      <c r="GK522" s="40"/>
      <c r="GL522" s="40"/>
      <c r="GM522" s="40"/>
      <c r="GN522" s="40"/>
      <c r="GO522" s="40"/>
      <c r="GP522" s="40"/>
      <c r="GQ522" s="40"/>
      <c r="GR522" s="40"/>
      <c r="GS522" s="40"/>
      <c r="GT522" s="40"/>
      <c r="GU522" s="40"/>
      <c r="GV522" s="40"/>
      <c r="GW522" s="40"/>
      <c r="GX522" s="40"/>
      <c r="GY522" s="40"/>
      <c r="GZ522" s="40"/>
      <c r="HA522" s="40"/>
      <c r="HB522" s="40"/>
      <c r="HC522" s="40"/>
      <c r="HD522" s="40"/>
      <c r="HE522" s="40"/>
      <c r="HF522" s="40"/>
      <c r="HG522" s="40"/>
      <c r="HH522" s="40"/>
      <c r="HI522" s="40"/>
      <c r="HJ522" s="40"/>
      <c r="HK522" s="40"/>
      <c r="HL522" s="40"/>
      <c r="HM522" s="40"/>
      <c r="HN522" s="40"/>
      <c r="HO522" s="40"/>
      <c r="HP522" s="40"/>
      <c r="HQ522" s="40"/>
      <c r="HR522" s="40"/>
      <c r="HS522" s="40"/>
      <c r="HT522" s="40"/>
      <c r="HU522" s="40"/>
      <c r="HV522" s="40"/>
      <c r="HW522" s="40"/>
      <c r="HX522" s="40"/>
      <c r="HY522" s="40"/>
      <c r="HZ522" s="40"/>
      <c r="IA522" s="40"/>
      <c r="IB522" s="40"/>
      <c r="IC522" s="40"/>
      <c r="ID522" s="40"/>
      <c r="IE522" s="40"/>
      <c r="IF522" s="40"/>
      <c r="IG522" s="40"/>
      <c r="IH522" s="40"/>
      <c r="II522" s="40"/>
      <c r="IJ522" s="40"/>
      <c r="IK522" s="40"/>
      <c r="IL522" s="40"/>
      <c r="IM522" s="40"/>
      <c r="IN522" s="40"/>
      <c r="IO522" s="40"/>
      <c r="IP522" s="40"/>
      <c r="IQ522" s="40"/>
      <c r="IR522" s="40"/>
      <c r="IS522" s="40"/>
      <c r="IT522" s="40"/>
      <c r="IU522" s="40"/>
      <c r="IV522" s="40"/>
      <c r="IW522" s="40"/>
    </row>
    <row r="523" spans="1:257" s="37" customFormat="1" x14ac:dyDescent="0.2">
      <c r="B523" s="34"/>
      <c r="C523" s="97" t="s">
        <v>1072</v>
      </c>
      <c r="D523" s="100" t="s">
        <v>197</v>
      </c>
      <c r="E523" s="117" t="s">
        <v>43</v>
      </c>
      <c r="F523" s="117" t="s">
        <v>901</v>
      </c>
      <c r="G523" s="56" t="s">
        <v>1078</v>
      </c>
      <c r="P523" s="97" t="s">
        <v>60</v>
      </c>
      <c r="Q523" s="97" t="s">
        <v>60</v>
      </c>
      <c r="R523" s="237">
        <v>54</v>
      </c>
      <c r="S523" s="235">
        <v>800</v>
      </c>
      <c r="T523" s="243">
        <f>R523*S523</f>
        <v>43200</v>
      </c>
      <c r="U523" s="50">
        <f t="shared" si="143"/>
        <v>13130.699088145897</v>
      </c>
      <c r="V523" s="103"/>
      <c r="W523" s="122"/>
      <c r="X523" s="103"/>
      <c r="Y523" s="122"/>
      <c r="Z523" s="198" t="s">
        <v>60</v>
      </c>
      <c r="AA523" s="40" t="s">
        <v>1186</v>
      </c>
      <c r="AB523" s="40" t="str">
        <f t="shared" si="144"/>
        <v xml:space="preserve"> </v>
      </c>
      <c r="AD523" s="177"/>
      <c r="AG523" s="37" t="s">
        <v>1250</v>
      </c>
    </row>
    <row r="524" spans="1:257" s="37" customFormat="1" ht="63.75" x14ac:dyDescent="0.2">
      <c r="B524" s="34"/>
      <c r="C524" s="97" t="s">
        <v>1072</v>
      </c>
      <c r="D524" s="100" t="s">
        <v>197</v>
      </c>
      <c r="E524" s="101" t="s">
        <v>35</v>
      </c>
      <c r="F524" s="101" t="s">
        <v>1079</v>
      </c>
      <c r="G524" s="39" t="s">
        <v>1080</v>
      </c>
      <c r="P524" s="34"/>
      <c r="Q524" s="34"/>
      <c r="R524" s="91"/>
      <c r="S524" s="41"/>
      <c r="T524" s="102">
        <f>T525+T528</f>
        <v>45600</v>
      </c>
      <c r="U524" s="102"/>
      <c r="V524" s="103"/>
      <c r="W524" s="106"/>
      <c r="X524" s="103"/>
      <c r="Y524" s="106"/>
      <c r="AD524" s="177"/>
      <c r="AG524" s="37" t="s">
        <v>1250</v>
      </c>
    </row>
    <row r="525" spans="1:257" s="109" customFormat="1" ht="38.25" x14ac:dyDescent="0.2">
      <c r="B525" s="110"/>
      <c r="C525" s="110" t="s">
        <v>1072</v>
      </c>
      <c r="D525" s="110" t="s">
        <v>197</v>
      </c>
      <c r="E525" s="108" t="s">
        <v>40</v>
      </c>
      <c r="F525" s="108" t="s">
        <v>1081</v>
      </c>
      <c r="G525" s="99" t="s">
        <v>1082</v>
      </c>
      <c r="P525" s="110"/>
      <c r="Q525" s="110"/>
      <c r="R525" s="111"/>
      <c r="S525" s="112"/>
      <c r="T525" s="119">
        <f>T526+T527</f>
        <v>37800</v>
      </c>
      <c r="U525" s="119"/>
      <c r="V525" s="114"/>
      <c r="W525" s="115"/>
      <c r="X525" s="114"/>
      <c r="Y525" s="115"/>
      <c r="AD525" s="199"/>
      <c r="AG525" s="37" t="s">
        <v>1250</v>
      </c>
    </row>
    <row r="526" spans="1:257" s="37" customFormat="1" x14ac:dyDescent="0.2">
      <c r="B526" s="34"/>
      <c r="C526" s="97" t="s">
        <v>1072</v>
      </c>
      <c r="D526" s="100" t="s">
        <v>197</v>
      </c>
      <c r="E526" s="117" t="s">
        <v>43</v>
      </c>
      <c r="F526" s="117" t="s">
        <v>678</v>
      </c>
      <c r="G526" s="56" t="s">
        <v>1077</v>
      </c>
      <c r="P526" s="120" t="s">
        <v>212</v>
      </c>
      <c r="Q526" s="120" t="s">
        <v>212</v>
      </c>
      <c r="R526" s="237">
        <v>3</v>
      </c>
      <c r="S526" s="235">
        <v>3000</v>
      </c>
      <c r="T526" s="243">
        <f t="shared" ref="T526:T527" si="145">R526*S526</f>
        <v>9000</v>
      </c>
      <c r="U526" s="50">
        <f t="shared" ref="U526:U527" si="146">T526/3.29</f>
        <v>2735.5623100303951</v>
      </c>
      <c r="V526" s="103"/>
      <c r="W526" s="122"/>
      <c r="X526" s="103"/>
      <c r="Y526" s="122"/>
      <c r="Z526" s="186" t="s">
        <v>212</v>
      </c>
      <c r="AA526" s="40" t="s">
        <v>1186</v>
      </c>
      <c r="AB526" s="40" t="str">
        <f t="shared" ref="AB526:AB527" si="147">IF(T526&gt;=500000,"autorizacao previa"," ")</f>
        <v xml:space="preserve"> </v>
      </c>
      <c r="AD526" s="177"/>
      <c r="AG526" s="37" t="s">
        <v>1250</v>
      </c>
    </row>
    <row r="527" spans="1:257" s="37" customFormat="1" x14ac:dyDescent="0.2">
      <c r="B527" s="34"/>
      <c r="C527" s="97" t="s">
        <v>1072</v>
      </c>
      <c r="D527" s="100" t="s">
        <v>197</v>
      </c>
      <c r="E527" s="117" t="s">
        <v>43</v>
      </c>
      <c r="F527" s="117" t="s">
        <v>679</v>
      </c>
      <c r="G527" s="56" t="s">
        <v>1078</v>
      </c>
      <c r="P527" s="97" t="s">
        <v>60</v>
      </c>
      <c r="Q527" s="97" t="s">
        <v>60</v>
      </c>
      <c r="R527" s="237">
        <v>36</v>
      </c>
      <c r="S527" s="235">
        <v>800</v>
      </c>
      <c r="T527" s="243">
        <f t="shared" si="145"/>
        <v>28800</v>
      </c>
      <c r="U527" s="50">
        <f t="shared" si="146"/>
        <v>8753.799392097264</v>
      </c>
      <c r="V527" s="103"/>
      <c r="W527" s="122"/>
      <c r="X527" s="103"/>
      <c r="Y527" s="122"/>
      <c r="Z527" s="198" t="s">
        <v>60</v>
      </c>
      <c r="AA527" s="40" t="s">
        <v>1186</v>
      </c>
      <c r="AB527" s="40" t="str">
        <f t="shared" si="147"/>
        <v xml:space="preserve"> </v>
      </c>
      <c r="AD527" s="177"/>
      <c r="AG527" s="37" t="s">
        <v>1250</v>
      </c>
    </row>
    <row r="528" spans="1:257" s="109" customFormat="1" ht="25.5" x14ac:dyDescent="0.2">
      <c r="B528" s="110"/>
      <c r="C528" s="110" t="s">
        <v>1072</v>
      </c>
      <c r="D528" s="110" t="s">
        <v>197</v>
      </c>
      <c r="E528" s="108" t="s">
        <v>40</v>
      </c>
      <c r="F528" s="108" t="s">
        <v>1083</v>
      </c>
      <c r="G528" s="99" t="s">
        <v>1084</v>
      </c>
      <c r="P528" s="110"/>
      <c r="Q528" s="110"/>
      <c r="R528" s="111"/>
      <c r="S528" s="112"/>
      <c r="T528" s="119">
        <f>T529+T530</f>
        <v>7800</v>
      </c>
      <c r="U528" s="119"/>
      <c r="V528" s="114"/>
      <c r="W528" s="115"/>
      <c r="X528" s="114"/>
      <c r="Y528" s="115"/>
      <c r="AD528" s="199"/>
      <c r="AG528" s="37" t="s">
        <v>1250</v>
      </c>
    </row>
    <row r="529" spans="2:33" s="37" customFormat="1" x14ac:dyDescent="0.2">
      <c r="B529" s="34"/>
      <c r="C529" s="97" t="s">
        <v>1072</v>
      </c>
      <c r="D529" s="100" t="s">
        <v>197</v>
      </c>
      <c r="E529" s="117" t="s">
        <v>43</v>
      </c>
      <c r="F529" s="117" t="s">
        <v>1085</v>
      </c>
      <c r="G529" s="56" t="s">
        <v>1077</v>
      </c>
      <c r="P529" s="120" t="s">
        <v>212</v>
      </c>
      <c r="Q529" s="120" t="s">
        <v>212</v>
      </c>
      <c r="R529" s="237">
        <v>1</v>
      </c>
      <c r="S529" s="235">
        <v>3000</v>
      </c>
      <c r="T529" s="243">
        <f t="shared" ref="T529:T530" si="148">R529*S529</f>
        <v>3000</v>
      </c>
      <c r="U529" s="50">
        <f t="shared" ref="U529:U530" si="149">T529/3.29</f>
        <v>911.854103343465</v>
      </c>
      <c r="V529" s="103"/>
      <c r="W529" s="122"/>
      <c r="X529" s="103"/>
      <c r="Y529" s="122"/>
      <c r="Z529" s="186" t="s">
        <v>212</v>
      </c>
      <c r="AA529" s="40" t="s">
        <v>1186</v>
      </c>
      <c r="AB529" s="40" t="str">
        <f t="shared" ref="AB529:AB530" si="150">IF(T529&gt;=500000,"autorizacao previa"," ")</f>
        <v xml:space="preserve"> </v>
      </c>
      <c r="AD529" s="177"/>
      <c r="AG529" s="37" t="s">
        <v>1250</v>
      </c>
    </row>
    <row r="530" spans="2:33" s="37" customFormat="1" x14ac:dyDescent="0.2">
      <c r="B530" s="34"/>
      <c r="C530" s="97" t="s">
        <v>1072</v>
      </c>
      <c r="D530" s="100" t="s">
        <v>197</v>
      </c>
      <c r="E530" s="117" t="s">
        <v>43</v>
      </c>
      <c r="F530" s="117" t="s">
        <v>1086</v>
      </c>
      <c r="G530" s="56" t="s">
        <v>1078</v>
      </c>
      <c r="P530" s="97" t="s">
        <v>60</v>
      </c>
      <c r="Q530" s="97" t="s">
        <v>60</v>
      </c>
      <c r="R530" s="237">
        <v>6</v>
      </c>
      <c r="S530" s="235">
        <v>800</v>
      </c>
      <c r="T530" s="243">
        <f t="shared" si="148"/>
        <v>4800</v>
      </c>
      <c r="U530" s="50">
        <f t="shared" si="149"/>
        <v>1458.966565349544</v>
      </c>
      <c r="V530" s="103"/>
      <c r="W530" s="122"/>
      <c r="X530" s="103"/>
      <c r="Y530" s="122"/>
      <c r="Z530" s="198" t="s">
        <v>60</v>
      </c>
      <c r="AA530" s="40" t="s">
        <v>1186</v>
      </c>
      <c r="AB530" s="40" t="str">
        <f t="shared" si="150"/>
        <v xml:space="preserve"> </v>
      </c>
      <c r="AD530" s="177"/>
      <c r="AG530" s="37" t="s">
        <v>1250</v>
      </c>
    </row>
    <row r="531" spans="2:33" s="37" customFormat="1" x14ac:dyDescent="0.2">
      <c r="B531" s="34"/>
      <c r="C531" s="97" t="s">
        <v>1072</v>
      </c>
      <c r="D531" s="100" t="s">
        <v>197</v>
      </c>
      <c r="E531" s="101" t="s">
        <v>30</v>
      </c>
      <c r="F531" s="101" t="s">
        <v>525</v>
      </c>
      <c r="G531" s="39" t="s">
        <v>1087</v>
      </c>
      <c r="I531" s="246"/>
      <c r="N531" s="34"/>
      <c r="P531" s="34"/>
      <c r="Q531" s="34"/>
      <c r="R531" s="91"/>
      <c r="S531" s="41"/>
      <c r="T531" s="102">
        <f>T532+T537+T546+T552+T561+T566+T571</f>
        <v>802873</v>
      </c>
      <c r="U531" s="102"/>
      <c r="V531" s="103"/>
      <c r="W531" s="106"/>
      <c r="X531" s="103"/>
      <c r="Y531" s="106"/>
      <c r="AD531" s="177"/>
      <c r="AG531" s="37" t="s">
        <v>1250</v>
      </c>
    </row>
    <row r="532" spans="2:33" s="37" customFormat="1" x14ac:dyDescent="0.2">
      <c r="B532" s="34"/>
      <c r="C532" s="97" t="s">
        <v>1072</v>
      </c>
      <c r="D532" s="100" t="s">
        <v>197</v>
      </c>
      <c r="E532" s="101" t="s">
        <v>35</v>
      </c>
      <c r="F532" s="101" t="s">
        <v>528</v>
      </c>
      <c r="G532" s="39" t="s">
        <v>1088</v>
      </c>
      <c r="P532" s="34"/>
      <c r="Q532" s="34"/>
      <c r="R532" s="91"/>
      <c r="S532" s="41"/>
      <c r="T532" s="102">
        <f>T533</f>
        <v>220660</v>
      </c>
      <c r="U532" s="102"/>
      <c r="V532" s="103"/>
      <c r="W532" s="106"/>
      <c r="X532" s="103"/>
      <c r="Y532" s="106"/>
      <c r="AD532" s="177"/>
      <c r="AG532" s="37" t="s">
        <v>1250</v>
      </c>
    </row>
    <row r="533" spans="2:33" s="109" customFormat="1" x14ac:dyDescent="0.2">
      <c r="B533" s="110"/>
      <c r="C533" s="97" t="s">
        <v>1072</v>
      </c>
      <c r="D533" s="100" t="s">
        <v>197</v>
      </c>
      <c r="E533" s="108" t="s">
        <v>40</v>
      </c>
      <c r="F533" s="108" t="s">
        <v>531</v>
      </c>
      <c r="G533" s="99" t="s">
        <v>1089</v>
      </c>
      <c r="P533" s="110"/>
      <c r="Q533" s="110"/>
      <c r="R533" s="111"/>
      <c r="S533" s="112"/>
      <c r="T533" s="119">
        <f>SUM(T534:T536)</f>
        <v>220660</v>
      </c>
      <c r="U533" s="119"/>
      <c r="V533" s="114"/>
      <c r="W533" s="115"/>
      <c r="X533" s="114"/>
      <c r="Y533" s="115"/>
      <c r="AD533" s="199"/>
      <c r="AG533" s="37" t="s">
        <v>1250</v>
      </c>
    </row>
    <row r="534" spans="2:33" s="37" customFormat="1" x14ac:dyDescent="0.2">
      <c r="B534" s="34"/>
      <c r="C534" s="97" t="s">
        <v>1072</v>
      </c>
      <c r="D534" s="100" t="s">
        <v>197</v>
      </c>
      <c r="E534" s="117" t="s">
        <v>43</v>
      </c>
      <c r="F534" s="117" t="s">
        <v>533</v>
      </c>
      <c r="G534" s="56" t="s">
        <v>212</v>
      </c>
      <c r="P534" s="120" t="s">
        <v>212</v>
      </c>
      <c r="Q534" s="120" t="s">
        <v>212</v>
      </c>
      <c r="R534" s="237">
        <v>124</v>
      </c>
      <c r="S534" s="235">
        <v>1500</v>
      </c>
      <c r="T534" s="243">
        <f t="shared" ref="T534:T536" si="151">R534*S534</f>
        <v>186000</v>
      </c>
      <c r="U534" s="50">
        <f t="shared" ref="U534:U536" si="152">T534/3.29</f>
        <v>56534.954407294834</v>
      </c>
      <c r="V534" s="103"/>
      <c r="W534" s="122"/>
      <c r="X534" s="103"/>
      <c r="Y534" s="122"/>
      <c r="Z534" s="186" t="s">
        <v>212</v>
      </c>
      <c r="AA534" s="40" t="s">
        <v>1186</v>
      </c>
      <c r="AB534" s="40" t="str">
        <f t="shared" ref="AB534:AB536" si="153">IF(T534&gt;=500000,"autorizacao previa"," ")</f>
        <v xml:space="preserve"> </v>
      </c>
      <c r="AD534" s="177"/>
      <c r="AG534" s="37" t="s">
        <v>1250</v>
      </c>
    </row>
    <row r="535" spans="2:33" s="37" customFormat="1" x14ac:dyDescent="0.2">
      <c r="B535" s="34"/>
      <c r="C535" s="97" t="s">
        <v>1072</v>
      </c>
      <c r="D535" s="100" t="s">
        <v>197</v>
      </c>
      <c r="E535" s="117" t="s">
        <v>43</v>
      </c>
      <c r="F535" s="117" t="s">
        <v>1138</v>
      </c>
      <c r="G535" s="56" t="s">
        <v>60</v>
      </c>
      <c r="P535" s="97" t="s">
        <v>60</v>
      </c>
      <c r="Q535" s="97" t="s">
        <v>60</v>
      </c>
      <c r="R535" s="237">
        <v>134</v>
      </c>
      <c r="S535" s="235">
        <v>240</v>
      </c>
      <c r="T535" s="243">
        <f t="shared" si="151"/>
        <v>32160</v>
      </c>
      <c r="U535" s="50">
        <f t="shared" si="152"/>
        <v>9775.0759878419449</v>
      </c>
      <c r="V535" s="103"/>
      <c r="W535" s="122"/>
      <c r="X535" s="103"/>
      <c r="Y535" s="122"/>
      <c r="Z535" s="198" t="s">
        <v>60</v>
      </c>
      <c r="AA535" s="40" t="s">
        <v>1186</v>
      </c>
      <c r="AB535" s="40" t="str">
        <f t="shared" si="153"/>
        <v xml:space="preserve"> </v>
      </c>
      <c r="AD535" s="177"/>
      <c r="AG535" s="37" t="s">
        <v>1250</v>
      </c>
    </row>
    <row r="536" spans="2:33" s="37" customFormat="1" ht="25.5" x14ac:dyDescent="0.2">
      <c r="B536" s="34"/>
      <c r="C536" s="97" t="s">
        <v>1072</v>
      </c>
      <c r="D536" s="100" t="s">
        <v>197</v>
      </c>
      <c r="E536" s="117" t="s">
        <v>43</v>
      </c>
      <c r="F536" s="117" t="s">
        <v>1139</v>
      </c>
      <c r="G536" s="56" t="s">
        <v>1090</v>
      </c>
      <c r="P536" s="97" t="s">
        <v>214</v>
      </c>
      <c r="Q536" s="97" t="s">
        <v>214</v>
      </c>
      <c r="R536" s="237">
        <v>5</v>
      </c>
      <c r="S536" s="235">
        <v>500</v>
      </c>
      <c r="T536" s="243">
        <f t="shared" si="151"/>
        <v>2500</v>
      </c>
      <c r="U536" s="50">
        <f t="shared" si="152"/>
        <v>759.87841945288756</v>
      </c>
      <c r="V536" s="103"/>
      <c r="W536" s="122"/>
      <c r="X536" s="103"/>
      <c r="Y536" s="122"/>
      <c r="Z536" s="198"/>
      <c r="AA536" s="40"/>
      <c r="AB536" s="40" t="str">
        <f t="shared" si="153"/>
        <v xml:space="preserve"> </v>
      </c>
      <c r="AD536" s="177"/>
      <c r="AG536" s="37" t="s">
        <v>1250</v>
      </c>
    </row>
    <row r="537" spans="2:33" s="37" customFormat="1" x14ac:dyDescent="0.2">
      <c r="B537" s="34"/>
      <c r="C537" s="97" t="s">
        <v>1072</v>
      </c>
      <c r="D537" s="100" t="s">
        <v>197</v>
      </c>
      <c r="E537" s="101" t="s">
        <v>35</v>
      </c>
      <c r="F537" s="101" t="s">
        <v>1091</v>
      </c>
      <c r="G537" s="39" t="s">
        <v>1092</v>
      </c>
      <c r="P537" s="34"/>
      <c r="Q537" s="34"/>
      <c r="R537" s="91"/>
      <c r="S537" s="41"/>
      <c r="T537" s="102">
        <f>T538+T540+T542</f>
        <v>120088</v>
      </c>
      <c r="U537" s="102"/>
      <c r="V537" s="103"/>
      <c r="W537" s="106"/>
      <c r="X537" s="103"/>
      <c r="Y537" s="106"/>
      <c r="AD537" s="177"/>
      <c r="AG537" s="37" t="s">
        <v>1250</v>
      </c>
    </row>
    <row r="538" spans="2:33" s="109" customFormat="1" x14ac:dyDescent="0.2">
      <c r="B538" s="110"/>
      <c r="C538" s="97" t="s">
        <v>1072</v>
      </c>
      <c r="D538" s="100" t="s">
        <v>197</v>
      </c>
      <c r="E538" s="108" t="s">
        <v>40</v>
      </c>
      <c r="F538" s="108" t="s">
        <v>1093</v>
      </c>
      <c r="G538" s="99" t="s">
        <v>1094</v>
      </c>
      <c r="P538" s="110"/>
      <c r="Q538" s="110"/>
      <c r="R538" s="111"/>
      <c r="S538" s="112"/>
      <c r="T538" s="119">
        <f>T539</f>
        <v>50000</v>
      </c>
      <c r="U538" s="119"/>
      <c r="V538" s="114"/>
      <c r="W538" s="115"/>
      <c r="X538" s="114"/>
      <c r="Y538" s="115"/>
      <c r="AD538" s="199"/>
      <c r="AG538" s="37" t="s">
        <v>1250</v>
      </c>
    </row>
    <row r="539" spans="2:33" ht="25.5" x14ac:dyDescent="0.2">
      <c r="C539" s="160" t="s">
        <v>1072</v>
      </c>
      <c r="D539" s="161" t="s">
        <v>197</v>
      </c>
      <c r="E539" s="162" t="s">
        <v>43</v>
      </c>
      <c r="F539" s="162" t="s">
        <v>1095</v>
      </c>
      <c r="G539" s="56" t="s">
        <v>1151</v>
      </c>
      <c r="I539" s="49"/>
      <c r="N539" s="49"/>
      <c r="P539" s="73" t="s">
        <v>636</v>
      </c>
      <c r="Q539" s="160" t="s">
        <v>1024</v>
      </c>
      <c r="R539" s="200">
        <v>1</v>
      </c>
      <c r="S539" s="201">
        <v>50000</v>
      </c>
      <c r="T539" s="163">
        <f t="shared" ref="T539:T545" si="154">R539*S539</f>
        <v>50000</v>
      </c>
      <c r="U539" s="50">
        <f>T539/3.29</f>
        <v>15197.568389057751</v>
      </c>
      <c r="Z539" s="155" t="s">
        <v>1184</v>
      </c>
      <c r="AA539" s="49" t="s">
        <v>1039</v>
      </c>
      <c r="AB539" s="40" t="str">
        <f>IF(T539&gt;=500000,"autorizacao previa"," ")</f>
        <v xml:space="preserve"> </v>
      </c>
      <c r="AG539" s="37" t="s">
        <v>1250</v>
      </c>
    </row>
    <row r="540" spans="2:33" s="109" customFormat="1" ht="21.6" customHeight="1" x14ac:dyDescent="0.2">
      <c r="B540" s="110"/>
      <c r="C540" s="97" t="s">
        <v>1072</v>
      </c>
      <c r="D540" s="100" t="s">
        <v>197</v>
      </c>
      <c r="E540" s="108" t="s">
        <v>40</v>
      </c>
      <c r="F540" s="108" t="s">
        <v>1096</v>
      </c>
      <c r="G540" s="99" t="s">
        <v>1097</v>
      </c>
      <c r="P540" s="110"/>
      <c r="Q540" s="110"/>
      <c r="R540" s="111"/>
      <c r="S540" s="112"/>
      <c r="T540" s="119">
        <f>T541</f>
        <v>50000</v>
      </c>
      <c r="U540" s="119"/>
      <c r="V540" s="114"/>
      <c r="W540" s="115"/>
      <c r="X540" s="114"/>
      <c r="Y540" s="115"/>
      <c r="AD540" s="199"/>
      <c r="AG540" s="37" t="s">
        <v>1250</v>
      </c>
    </row>
    <row r="541" spans="2:33" ht="25.5" x14ac:dyDescent="0.2">
      <c r="C541" s="160" t="s">
        <v>1072</v>
      </c>
      <c r="D541" s="161" t="s">
        <v>197</v>
      </c>
      <c r="E541" s="162" t="s">
        <v>43</v>
      </c>
      <c r="F541" s="162" t="s">
        <v>1098</v>
      </c>
      <c r="G541" s="56" t="s">
        <v>1172</v>
      </c>
      <c r="I541" s="49"/>
      <c r="N541" s="49"/>
      <c r="P541" s="73" t="s">
        <v>636</v>
      </c>
      <c r="Q541" s="160" t="s">
        <v>1024</v>
      </c>
      <c r="R541" s="200">
        <v>1</v>
      </c>
      <c r="S541" s="201">
        <v>50000</v>
      </c>
      <c r="T541" s="163">
        <f t="shared" si="154"/>
        <v>50000</v>
      </c>
      <c r="U541" s="50">
        <f>T541/3.29</f>
        <v>15197.568389057751</v>
      </c>
      <c r="Z541" s="155" t="s">
        <v>1184</v>
      </c>
      <c r="AA541" s="49" t="s">
        <v>1040</v>
      </c>
      <c r="AB541" s="40" t="str">
        <f>IF(T541&gt;=500000,"autorizacao previa"," ")</f>
        <v xml:space="preserve"> </v>
      </c>
      <c r="AG541" s="37" t="s">
        <v>1250</v>
      </c>
    </row>
    <row r="542" spans="2:33" s="109" customFormat="1" x14ac:dyDescent="0.2">
      <c r="B542" s="110"/>
      <c r="C542" s="110" t="s">
        <v>1072</v>
      </c>
      <c r="D542" s="110" t="s">
        <v>197</v>
      </c>
      <c r="E542" s="108" t="s">
        <v>40</v>
      </c>
      <c r="F542" s="108" t="s">
        <v>1099</v>
      </c>
      <c r="G542" s="99" t="s">
        <v>1100</v>
      </c>
      <c r="P542" s="110"/>
      <c r="Q542" s="110"/>
      <c r="R542" s="111"/>
      <c r="S542" s="112"/>
      <c r="T542" s="119">
        <f>SUM(T543:T545)</f>
        <v>20088</v>
      </c>
      <c r="U542" s="119"/>
      <c r="V542" s="114"/>
      <c r="W542" s="115"/>
      <c r="X542" s="114"/>
      <c r="Y542" s="115"/>
      <c r="AD542" s="199"/>
      <c r="AG542" s="37" t="s">
        <v>1250</v>
      </c>
    </row>
    <row r="543" spans="2:33" s="37" customFormat="1" x14ac:dyDescent="0.2">
      <c r="B543" s="34"/>
      <c r="C543" s="97" t="s">
        <v>1072</v>
      </c>
      <c r="D543" s="100" t="s">
        <v>197</v>
      </c>
      <c r="E543" s="117" t="s">
        <v>43</v>
      </c>
      <c r="F543" s="117" t="s">
        <v>1101</v>
      </c>
      <c r="G543" s="56" t="s">
        <v>212</v>
      </c>
      <c r="P543" s="120" t="s">
        <v>212</v>
      </c>
      <c r="Q543" s="120" t="s">
        <v>212</v>
      </c>
      <c r="R543" s="237">
        <v>8</v>
      </c>
      <c r="S543" s="235">
        <v>1500</v>
      </c>
      <c r="T543" s="243">
        <f t="shared" si="154"/>
        <v>12000</v>
      </c>
      <c r="U543" s="50">
        <f t="shared" ref="U543:U545" si="155">T543/3.29</f>
        <v>3647.41641337386</v>
      </c>
      <c r="V543" s="103"/>
      <c r="W543" s="122"/>
      <c r="X543" s="103"/>
      <c r="Y543" s="122"/>
      <c r="Z543" s="186" t="s">
        <v>212</v>
      </c>
      <c r="AA543" s="40" t="s">
        <v>1186</v>
      </c>
      <c r="AB543" s="40" t="str">
        <f t="shared" ref="AB543:AB545" si="156">IF(T543&gt;=500000,"autorizacao previa"," ")</f>
        <v xml:space="preserve"> </v>
      </c>
      <c r="AD543" s="177"/>
      <c r="AG543" s="37" t="s">
        <v>1250</v>
      </c>
    </row>
    <row r="544" spans="2:33" s="37" customFormat="1" x14ac:dyDescent="0.2">
      <c r="B544" s="34"/>
      <c r="C544" s="97" t="s">
        <v>1072</v>
      </c>
      <c r="D544" s="100" t="s">
        <v>197</v>
      </c>
      <c r="E544" s="117" t="s">
        <v>43</v>
      </c>
      <c r="F544" s="117" t="s">
        <v>1102</v>
      </c>
      <c r="G544" s="56" t="s">
        <v>1103</v>
      </c>
      <c r="P544" s="97" t="s">
        <v>60</v>
      </c>
      <c r="Q544" s="97" t="s">
        <v>60</v>
      </c>
      <c r="R544" s="237">
        <v>16</v>
      </c>
      <c r="S544" s="235">
        <v>240</v>
      </c>
      <c r="T544" s="243">
        <f t="shared" si="154"/>
        <v>3840</v>
      </c>
      <c r="U544" s="50">
        <f t="shared" si="155"/>
        <v>1167.1732522796353</v>
      </c>
      <c r="V544" s="103"/>
      <c r="W544" s="122"/>
      <c r="X544" s="103"/>
      <c r="Y544" s="122"/>
      <c r="Z544" s="198" t="s">
        <v>60</v>
      </c>
      <c r="AA544" s="40" t="s">
        <v>1186</v>
      </c>
      <c r="AB544" s="40" t="str">
        <f t="shared" si="156"/>
        <v xml:space="preserve"> </v>
      </c>
      <c r="AD544" s="177"/>
      <c r="AG544" s="37" t="s">
        <v>1250</v>
      </c>
    </row>
    <row r="545" spans="2:33" s="37" customFormat="1" x14ac:dyDescent="0.2">
      <c r="B545" s="34"/>
      <c r="C545" s="97" t="s">
        <v>1072</v>
      </c>
      <c r="D545" s="100" t="s">
        <v>197</v>
      </c>
      <c r="E545" s="117" t="s">
        <v>43</v>
      </c>
      <c r="F545" s="117" t="s">
        <v>1104</v>
      </c>
      <c r="G545" s="56" t="s">
        <v>1105</v>
      </c>
      <c r="P545" s="97" t="s">
        <v>60</v>
      </c>
      <c r="Q545" s="97" t="s">
        <v>60</v>
      </c>
      <c r="R545" s="237">
        <v>24</v>
      </c>
      <c r="S545" s="235">
        <v>177</v>
      </c>
      <c r="T545" s="243">
        <f t="shared" si="154"/>
        <v>4248</v>
      </c>
      <c r="U545" s="50">
        <f t="shared" si="155"/>
        <v>1291.1854103343464</v>
      </c>
      <c r="V545" s="103"/>
      <c r="W545" s="122"/>
      <c r="X545" s="103"/>
      <c r="Y545" s="122"/>
      <c r="Z545" s="198" t="s">
        <v>60</v>
      </c>
      <c r="AA545" s="40" t="s">
        <v>1186</v>
      </c>
      <c r="AB545" s="40" t="str">
        <f t="shared" si="156"/>
        <v xml:space="preserve"> </v>
      </c>
      <c r="AD545" s="177"/>
      <c r="AG545" s="37" t="s">
        <v>1250</v>
      </c>
    </row>
    <row r="546" spans="2:33" s="37" customFormat="1" ht="25.5" x14ac:dyDescent="0.2">
      <c r="B546" s="34"/>
      <c r="C546" s="97" t="s">
        <v>1072</v>
      </c>
      <c r="D546" s="100" t="s">
        <v>197</v>
      </c>
      <c r="E546" s="101" t="s">
        <v>35</v>
      </c>
      <c r="F546" s="101" t="s">
        <v>1106</v>
      </c>
      <c r="G546" s="39" t="s">
        <v>1107</v>
      </c>
      <c r="P546" s="34"/>
      <c r="Q546" s="34"/>
      <c r="R546" s="118"/>
      <c r="S546" s="52"/>
      <c r="T546" s="102">
        <f>T547</f>
        <v>50765</v>
      </c>
      <c r="U546" s="102"/>
      <c r="V546" s="103"/>
      <c r="W546" s="106"/>
      <c r="X546" s="103"/>
      <c r="Y546" s="106"/>
      <c r="AD546" s="177"/>
      <c r="AG546" s="37" t="s">
        <v>1250</v>
      </c>
    </row>
    <row r="547" spans="2:33" s="109" customFormat="1" x14ac:dyDescent="0.2">
      <c r="B547" s="110"/>
      <c r="C547" s="110" t="s">
        <v>1072</v>
      </c>
      <c r="D547" s="110" t="s">
        <v>197</v>
      </c>
      <c r="E547" s="108" t="s">
        <v>40</v>
      </c>
      <c r="F547" s="108" t="s">
        <v>1108</v>
      </c>
      <c r="G547" s="99" t="s">
        <v>1109</v>
      </c>
      <c r="P547" s="110"/>
      <c r="Q547" s="110"/>
      <c r="R547" s="111"/>
      <c r="S547" s="112"/>
      <c r="T547" s="119">
        <f>SUM(T548:T551)</f>
        <v>50765</v>
      </c>
      <c r="U547" s="119"/>
      <c r="V547" s="114"/>
      <c r="W547" s="115"/>
      <c r="X547" s="114"/>
      <c r="Y547" s="115"/>
      <c r="AD547" s="199"/>
      <c r="AG547" s="37" t="s">
        <v>1250</v>
      </c>
    </row>
    <row r="548" spans="2:33" s="37" customFormat="1" x14ac:dyDescent="0.2">
      <c r="B548" s="34"/>
      <c r="C548" s="97" t="s">
        <v>1072</v>
      </c>
      <c r="D548" s="100" t="s">
        <v>197</v>
      </c>
      <c r="E548" s="117" t="s">
        <v>43</v>
      </c>
      <c r="F548" s="117" t="s">
        <v>1110</v>
      </c>
      <c r="G548" s="56" t="s">
        <v>212</v>
      </c>
      <c r="P548" s="120" t="s">
        <v>212</v>
      </c>
      <c r="Q548" s="120" t="s">
        <v>212</v>
      </c>
      <c r="R548" s="237">
        <v>24</v>
      </c>
      <c r="S548" s="235">
        <v>1500</v>
      </c>
      <c r="T548" s="243">
        <f t="shared" ref="T548:T551" si="157">R548*S548</f>
        <v>36000</v>
      </c>
      <c r="U548" s="50">
        <f t="shared" ref="U548:U551" si="158">T548/3.29</f>
        <v>10942.24924012158</v>
      </c>
      <c r="V548" s="103"/>
      <c r="W548" s="122"/>
      <c r="X548" s="103"/>
      <c r="Y548" s="122"/>
      <c r="Z548" s="186" t="s">
        <v>212</v>
      </c>
      <c r="AA548" s="40" t="s">
        <v>1186</v>
      </c>
      <c r="AB548" s="40" t="str">
        <f t="shared" ref="AB548:AB551" si="159">IF(T548&gt;=500000,"autorizacao previa"," ")</f>
        <v xml:space="preserve"> </v>
      </c>
      <c r="AD548" s="177"/>
      <c r="AG548" s="37" t="s">
        <v>1250</v>
      </c>
    </row>
    <row r="549" spans="2:33" s="37" customFormat="1" x14ac:dyDescent="0.2">
      <c r="B549" s="34"/>
      <c r="C549" s="97" t="s">
        <v>1072</v>
      </c>
      <c r="D549" s="100" t="s">
        <v>197</v>
      </c>
      <c r="E549" s="117" t="s">
        <v>43</v>
      </c>
      <c r="F549" s="117" t="s">
        <v>1111</v>
      </c>
      <c r="G549" s="56" t="s">
        <v>60</v>
      </c>
      <c r="P549" s="97" t="s">
        <v>60</v>
      </c>
      <c r="Q549" s="97" t="s">
        <v>60</v>
      </c>
      <c r="R549" s="237">
        <v>36</v>
      </c>
      <c r="S549" s="235">
        <v>240</v>
      </c>
      <c r="T549" s="243">
        <f t="shared" si="157"/>
        <v>8640</v>
      </c>
      <c r="U549" s="50">
        <f t="shared" si="158"/>
        <v>2626.1398176291791</v>
      </c>
      <c r="V549" s="103"/>
      <c r="W549" s="122"/>
      <c r="X549" s="103"/>
      <c r="Y549" s="122"/>
      <c r="Z549" s="198" t="s">
        <v>60</v>
      </c>
      <c r="AA549" s="40" t="s">
        <v>1186</v>
      </c>
      <c r="AB549" s="40" t="str">
        <f t="shared" si="159"/>
        <v xml:space="preserve"> </v>
      </c>
      <c r="AD549" s="177"/>
      <c r="AG549" s="37" t="s">
        <v>1250</v>
      </c>
    </row>
    <row r="550" spans="2:33" s="37" customFormat="1" ht="25.5" x14ac:dyDescent="0.2">
      <c r="B550" s="34"/>
      <c r="C550" s="97" t="s">
        <v>1072</v>
      </c>
      <c r="D550" s="100" t="s">
        <v>197</v>
      </c>
      <c r="E550" s="117" t="s">
        <v>43</v>
      </c>
      <c r="F550" s="117" t="s">
        <v>1112</v>
      </c>
      <c r="G550" s="56" t="s">
        <v>1090</v>
      </c>
      <c r="P550" s="97" t="s">
        <v>214</v>
      </c>
      <c r="Q550" s="97" t="s">
        <v>214</v>
      </c>
      <c r="R550" s="237">
        <v>3</v>
      </c>
      <c r="S550" s="235">
        <v>375</v>
      </c>
      <c r="T550" s="243">
        <f t="shared" si="157"/>
        <v>1125</v>
      </c>
      <c r="U550" s="50">
        <f t="shared" si="158"/>
        <v>341.94528875379939</v>
      </c>
      <c r="V550" s="103"/>
      <c r="W550" s="122"/>
      <c r="X550" s="103"/>
      <c r="Y550" s="122"/>
      <c r="Z550" s="198" t="s">
        <v>214</v>
      </c>
      <c r="AA550" s="40" t="s">
        <v>1186</v>
      </c>
      <c r="AB550" s="40" t="str">
        <f t="shared" si="159"/>
        <v xml:space="preserve"> </v>
      </c>
      <c r="AD550" s="177"/>
      <c r="AG550" s="37" t="s">
        <v>1250</v>
      </c>
    </row>
    <row r="551" spans="2:33" ht="25.5" x14ac:dyDescent="0.2">
      <c r="C551" s="160" t="s">
        <v>1072</v>
      </c>
      <c r="D551" s="161" t="s">
        <v>197</v>
      </c>
      <c r="E551" s="162" t="s">
        <v>43</v>
      </c>
      <c r="F551" s="162" t="s">
        <v>1113</v>
      </c>
      <c r="G551" s="56" t="s">
        <v>1114</v>
      </c>
      <c r="I551" s="49"/>
      <c r="N551" s="49"/>
      <c r="P551" s="73" t="s">
        <v>636</v>
      </c>
      <c r="Q551" s="160" t="s">
        <v>1024</v>
      </c>
      <c r="R551" s="200">
        <v>1</v>
      </c>
      <c r="S551" s="201">
        <v>5000</v>
      </c>
      <c r="T551" s="163">
        <f t="shared" si="157"/>
        <v>5000</v>
      </c>
      <c r="U551" s="50">
        <f t="shared" si="158"/>
        <v>1519.7568389057751</v>
      </c>
      <c r="Z551" s="155" t="s">
        <v>1184</v>
      </c>
      <c r="AA551" s="49" t="s">
        <v>1169</v>
      </c>
      <c r="AB551" s="40" t="str">
        <f t="shared" si="159"/>
        <v xml:space="preserve"> </v>
      </c>
      <c r="AG551" s="37" t="s">
        <v>1250</v>
      </c>
    </row>
    <row r="552" spans="2:33" s="37" customFormat="1" x14ac:dyDescent="0.2">
      <c r="B552" s="34"/>
      <c r="C552" s="97" t="s">
        <v>1072</v>
      </c>
      <c r="D552" s="100" t="s">
        <v>197</v>
      </c>
      <c r="E552" s="101" t="s">
        <v>35</v>
      </c>
      <c r="F552" s="101" t="s">
        <v>1115</v>
      </c>
      <c r="G552" s="39" t="s">
        <v>1116</v>
      </c>
      <c r="P552" s="34"/>
      <c r="Q552" s="34"/>
      <c r="R552" s="118"/>
      <c r="S552" s="52"/>
      <c r="T552" s="102">
        <f>T553+T555+T557</f>
        <v>204800</v>
      </c>
      <c r="U552" s="102"/>
      <c r="V552" s="103"/>
      <c r="W552" s="106"/>
      <c r="X552" s="103"/>
      <c r="Y552" s="106"/>
      <c r="AD552" s="177"/>
      <c r="AG552" s="37" t="s">
        <v>1250</v>
      </c>
    </row>
    <row r="553" spans="2:33" s="109" customFormat="1" ht="25.5" x14ac:dyDescent="0.2">
      <c r="B553" s="110"/>
      <c r="C553" s="110" t="s">
        <v>1072</v>
      </c>
      <c r="D553" s="110" t="s">
        <v>197</v>
      </c>
      <c r="E553" s="108" t="s">
        <v>40</v>
      </c>
      <c r="F553" s="108" t="s">
        <v>1117</v>
      </c>
      <c r="G553" s="99" t="s">
        <v>1118</v>
      </c>
      <c r="P553" s="110"/>
      <c r="Q553" s="110"/>
      <c r="R553" s="111"/>
      <c r="S553" s="112"/>
      <c r="T553" s="119">
        <f>T554</f>
        <v>20000</v>
      </c>
      <c r="U553" s="119"/>
      <c r="V553" s="114"/>
      <c r="W553" s="115"/>
      <c r="X553" s="114"/>
      <c r="Y553" s="115"/>
      <c r="AD553" s="199"/>
      <c r="AG553" s="37" t="s">
        <v>1250</v>
      </c>
    </row>
    <row r="554" spans="2:33" ht="25.5" x14ac:dyDescent="0.2">
      <c r="C554" s="160" t="s">
        <v>1072</v>
      </c>
      <c r="D554" s="161" t="s">
        <v>197</v>
      </c>
      <c r="E554" s="162" t="s">
        <v>43</v>
      </c>
      <c r="F554" s="162" t="s">
        <v>1140</v>
      </c>
      <c r="G554" s="56" t="s">
        <v>1152</v>
      </c>
      <c r="I554" s="49"/>
      <c r="N554" s="49"/>
      <c r="P554" s="73" t="s">
        <v>636</v>
      </c>
      <c r="Q554" s="160" t="s">
        <v>704</v>
      </c>
      <c r="R554" s="200">
        <v>1</v>
      </c>
      <c r="S554" s="201">
        <v>20000</v>
      </c>
      <c r="T554" s="163">
        <f t="shared" ref="T554:T560" si="160">R554*S554</f>
        <v>20000</v>
      </c>
      <c r="U554" s="50">
        <f>T554/3.29</f>
        <v>6079.0273556231004</v>
      </c>
      <c r="Z554" s="155" t="s">
        <v>1184</v>
      </c>
      <c r="AA554" s="49" t="s">
        <v>1169</v>
      </c>
      <c r="AB554" s="40" t="str">
        <f>IF(T554&gt;=500000,"autorizacao previa"," ")</f>
        <v xml:space="preserve"> </v>
      </c>
      <c r="AG554" s="37" t="s">
        <v>1250</v>
      </c>
    </row>
    <row r="555" spans="2:33" s="109" customFormat="1" ht="15.6" customHeight="1" x14ac:dyDescent="0.2">
      <c r="B555" s="110"/>
      <c r="C555" s="110" t="s">
        <v>1072</v>
      </c>
      <c r="D555" s="110" t="s">
        <v>197</v>
      </c>
      <c r="E555" s="108" t="s">
        <v>40</v>
      </c>
      <c r="F555" s="108" t="s">
        <v>1119</v>
      </c>
      <c r="G555" s="99" t="s">
        <v>1120</v>
      </c>
      <c r="P555" s="110"/>
      <c r="Q555" s="110"/>
      <c r="R555" s="203"/>
      <c r="S555" s="204"/>
      <c r="T555" s="119">
        <f>T556</f>
        <v>150000</v>
      </c>
      <c r="U555" s="119"/>
      <c r="V555" s="114"/>
      <c r="W555" s="115"/>
      <c r="X555" s="114"/>
      <c r="Y555" s="115"/>
      <c r="AD555" s="199"/>
      <c r="AG555" s="37" t="s">
        <v>1250</v>
      </c>
    </row>
    <row r="556" spans="2:33" ht="38.25" x14ac:dyDescent="0.2">
      <c r="C556" s="160" t="s">
        <v>1072</v>
      </c>
      <c r="D556" s="161" t="s">
        <v>197</v>
      </c>
      <c r="E556" s="162" t="s">
        <v>43</v>
      </c>
      <c r="F556" s="162" t="s">
        <v>1121</v>
      </c>
      <c r="G556" s="56" t="s">
        <v>1166</v>
      </c>
      <c r="I556" s="49"/>
      <c r="N556" s="49"/>
      <c r="P556" s="160" t="s">
        <v>231</v>
      </c>
      <c r="Q556" s="160" t="s">
        <v>704</v>
      </c>
      <c r="R556" s="200">
        <v>1</v>
      </c>
      <c r="S556" s="201">
        <v>150000</v>
      </c>
      <c r="T556" s="163">
        <f t="shared" si="160"/>
        <v>150000</v>
      </c>
      <c r="U556" s="50">
        <f>T556/3.29</f>
        <v>45592.705167173255</v>
      </c>
      <c r="Z556" s="205" t="s">
        <v>1185</v>
      </c>
      <c r="AA556" s="49" t="s">
        <v>1037</v>
      </c>
      <c r="AB556" s="40" t="str">
        <f>IF(T556&gt;=500000,"autorizacao previa"," ")</f>
        <v xml:space="preserve"> </v>
      </c>
      <c r="AG556" s="37" t="s">
        <v>1250</v>
      </c>
    </row>
    <row r="557" spans="2:33" s="109" customFormat="1" x14ac:dyDescent="0.2">
      <c r="B557" s="110"/>
      <c r="C557" s="110" t="s">
        <v>1072</v>
      </c>
      <c r="D557" s="110" t="s">
        <v>197</v>
      </c>
      <c r="E557" s="108" t="s">
        <v>40</v>
      </c>
      <c r="F557" s="108" t="s">
        <v>1122</v>
      </c>
      <c r="G557" s="99" t="s">
        <v>1123</v>
      </c>
      <c r="P557" s="110"/>
      <c r="Q557" s="110"/>
      <c r="R557" s="111"/>
      <c r="S557" s="112"/>
      <c r="T557" s="119">
        <f>SUM(T558:T560)</f>
        <v>34800</v>
      </c>
      <c r="U557" s="119"/>
      <c r="V557" s="114"/>
      <c r="W557" s="115"/>
      <c r="X557" s="114"/>
      <c r="Y557" s="115"/>
      <c r="AD557" s="199"/>
      <c r="AG557" s="37" t="s">
        <v>1250</v>
      </c>
    </row>
    <row r="558" spans="2:33" ht="25.5" x14ac:dyDescent="0.2">
      <c r="C558" s="160" t="s">
        <v>1072</v>
      </c>
      <c r="D558" s="161" t="s">
        <v>197</v>
      </c>
      <c r="E558" s="162" t="s">
        <v>43</v>
      </c>
      <c r="F558" s="162" t="s">
        <v>1124</v>
      </c>
      <c r="G558" s="56" t="s">
        <v>1153</v>
      </c>
      <c r="I558" s="49"/>
      <c r="N558" s="49"/>
      <c r="P558" s="155" t="s">
        <v>719</v>
      </c>
      <c r="Q558" s="160" t="s">
        <v>704</v>
      </c>
      <c r="R558" s="200">
        <v>1</v>
      </c>
      <c r="S558" s="201">
        <v>15000</v>
      </c>
      <c r="T558" s="163">
        <f t="shared" si="160"/>
        <v>15000</v>
      </c>
      <c r="U558" s="50">
        <f t="shared" ref="U558:U560" si="161">T558/3.29</f>
        <v>4559.2705167173253</v>
      </c>
      <c r="Z558" s="205" t="s">
        <v>1185</v>
      </c>
      <c r="AA558" s="49" t="s">
        <v>1038</v>
      </c>
      <c r="AB558" s="40" t="str">
        <f t="shared" ref="AB558:AB560" si="162">IF(T558&gt;=500000,"autorizacao previa"," ")</f>
        <v xml:space="preserve"> </v>
      </c>
      <c r="AG558" s="37" t="s">
        <v>1250</v>
      </c>
    </row>
    <row r="559" spans="2:33" s="37" customFormat="1" x14ac:dyDescent="0.2">
      <c r="B559" s="34"/>
      <c r="C559" s="97" t="s">
        <v>1072</v>
      </c>
      <c r="D559" s="100" t="s">
        <v>197</v>
      </c>
      <c r="E559" s="117" t="s">
        <v>43</v>
      </c>
      <c r="F559" s="117" t="s">
        <v>1141</v>
      </c>
      <c r="G559" s="56" t="s">
        <v>212</v>
      </c>
      <c r="P559" s="120" t="s">
        <v>212</v>
      </c>
      <c r="Q559" s="120" t="s">
        <v>212</v>
      </c>
      <c r="R559" s="237">
        <v>10</v>
      </c>
      <c r="S559" s="235">
        <v>1500</v>
      </c>
      <c r="T559" s="243">
        <f t="shared" si="160"/>
        <v>15000</v>
      </c>
      <c r="U559" s="50">
        <f t="shared" si="161"/>
        <v>4559.2705167173253</v>
      </c>
      <c r="V559" s="103"/>
      <c r="W559" s="122"/>
      <c r="X559" s="103"/>
      <c r="Y559" s="122"/>
      <c r="Z559" s="186" t="s">
        <v>212</v>
      </c>
      <c r="AA559" s="40" t="s">
        <v>1186</v>
      </c>
      <c r="AB559" s="40" t="str">
        <f t="shared" si="162"/>
        <v xml:space="preserve"> </v>
      </c>
      <c r="AD559" s="177"/>
      <c r="AG559" s="37" t="s">
        <v>1250</v>
      </c>
    </row>
    <row r="560" spans="2:33" s="37" customFormat="1" x14ac:dyDescent="0.2">
      <c r="B560" s="34"/>
      <c r="C560" s="97" t="s">
        <v>1072</v>
      </c>
      <c r="D560" s="100" t="s">
        <v>197</v>
      </c>
      <c r="E560" s="117" t="s">
        <v>43</v>
      </c>
      <c r="F560" s="117" t="s">
        <v>1142</v>
      </c>
      <c r="G560" s="56" t="s">
        <v>60</v>
      </c>
      <c r="P560" s="97" t="s">
        <v>60</v>
      </c>
      <c r="Q560" s="97" t="s">
        <v>60</v>
      </c>
      <c r="R560" s="237">
        <v>20</v>
      </c>
      <c r="S560" s="235">
        <v>240</v>
      </c>
      <c r="T560" s="243">
        <f t="shared" si="160"/>
        <v>4800</v>
      </c>
      <c r="U560" s="50">
        <f t="shared" si="161"/>
        <v>1458.966565349544</v>
      </c>
      <c r="V560" s="103"/>
      <c r="W560" s="122"/>
      <c r="X560" s="103"/>
      <c r="Y560" s="122"/>
      <c r="Z560" s="198" t="s">
        <v>60</v>
      </c>
      <c r="AA560" s="40" t="s">
        <v>1186</v>
      </c>
      <c r="AB560" s="40" t="str">
        <f t="shared" si="162"/>
        <v xml:space="preserve"> </v>
      </c>
      <c r="AD560" s="177"/>
      <c r="AG560" s="37" t="s">
        <v>1250</v>
      </c>
    </row>
    <row r="561" spans="2:33" s="206" customFormat="1" ht="25.5" x14ac:dyDescent="0.2">
      <c r="B561" s="100"/>
      <c r="C561" s="100" t="s">
        <v>1072</v>
      </c>
      <c r="D561" s="100" t="s">
        <v>197</v>
      </c>
      <c r="E561" s="101" t="s">
        <v>35</v>
      </c>
      <c r="F561" s="101" t="s">
        <v>1125</v>
      </c>
      <c r="G561" s="39" t="s">
        <v>1126</v>
      </c>
      <c r="P561" s="100"/>
      <c r="Q561" s="100"/>
      <c r="R561" s="203"/>
      <c r="S561" s="204"/>
      <c r="T561" s="102">
        <f>T562</f>
        <v>19360</v>
      </c>
      <c r="U561" s="102"/>
      <c r="V561" s="207"/>
      <c r="W561" s="208"/>
      <c r="X561" s="207"/>
      <c r="Y561" s="208"/>
      <c r="AD561" s="209"/>
      <c r="AG561" s="37" t="s">
        <v>1250</v>
      </c>
    </row>
    <row r="562" spans="2:33" s="109" customFormat="1" x14ac:dyDescent="0.2">
      <c r="B562" s="110"/>
      <c r="C562" s="110" t="s">
        <v>1072</v>
      </c>
      <c r="D562" s="110" t="s">
        <v>197</v>
      </c>
      <c r="E562" s="108" t="s">
        <v>40</v>
      </c>
      <c r="F562" s="108" t="s">
        <v>1127</v>
      </c>
      <c r="G562" s="99" t="s">
        <v>1128</v>
      </c>
      <c r="P562" s="110"/>
      <c r="Q562" s="110"/>
      <c r="R562" s="111"/>
      <c r="S562" s="112"/>
      <c r="T562" s="119">
        <f>SUM(T563:T565)</f>
        <v>19360</v>
      </c>
      <c r="U562" s="119"/>
      <c r="V562" s="114"/>
      <c r="W562" s="115"/>
      <c r="X562" s="114"/>
      <c r="Y562" s="115"/>
      <c r="AD562" s="199"/>
      <c r="AG562" s="37" t="s">
        <v>1250</v>
      </c>
    </row>
    <row r="563" spans="2:33" s="37" customFormat="1" x14ac:dyDescent="0.2">
      <c r="B563" s="34"/>
      <c r="C563" s="97" t="s">
        <v>1072</v>
      </c>
      <c r="D563" s="100" t="s">
        <v>197</v>
      </c>
      <c r="E563" s="117" t="s">
        <v>43</v>
      </c>
      <c r="F563" s="117" t="s">
        <v>1143</v>
      </c>
      <c r="G563" s="56" t="s">
        <v>212</v>
      </c>
      <c r="P563" s="120" t="s">
        <v>212</v>
      </c>
      <c r="Q563" s="120" t="s">
        <v>212</v>
      </c>
      <c r="R563" s="237">
        <v>8</v>
      </c>
      <c r="S563" s="235">
        <v>1500</v>
      </c>
      <c r="T563" s="243">
        <f t="shared" ref="T563:T565" si="163">R563*S563</f>
        <v>12000</v>
      </c>
      <c r="U563" s="50">
        <f t="shared" ref="U563:U565" si="164">T563/3.29</f>
        <v>3647.41641337386</v>
      </c>
      <c r="V563" s="103"/>
      <c r="W563" s="122"/>
      <c r="X563" s="103"/>
      <c r="Y563" s="122"/>
      <c r="Z563" s="186" t="s">
        <v>212</v>
      </c>
      <c r="AA563" s="40" t="s">
        <v>1186</v>
      </c>
      <c r="AB563" s="40" t="str">
        <f t="shared" ref="AB563:AB565" si="165">IF(T563&gt;=500000,"autorizacao previa"," ")</f>
        <v xml:space="preserve"> </v>
      </c>
      <c r="AD563" s="177"/>
      <c r="AG563" s="37" t="s">
        <v>1250</v>
      </c>
    </row>
    <row r="564" spans="2:33" s="37" customFormat="1" x14ac:dyDescent="0.2">
      <c r="B564" s="34"/>
      <c r="C564" s="97" t="s">
        <v>1072</v>
      </c>
      <c r="D564" s="100" t="s">
        <v>197</v>
      </c>
      <c r="E564" s="117" t="s">
        <v>43</v>
      </c>
      <c r="F564" s="117" t="s">
        <v>1144</v>
      </c>
      <c r="G564" s="56" t="s">
        <v>60</v>
      </c>
      <c r="P564" s="97" t="s">
        <v>60</v>
      </c>
      <c r="Q564" s="97" t="s">
        <v>60</v>
      </c>
      <c r="R564" s="237">
        <v>24</v>
      </c>
      <c r="S564" s="235">
        <v>240</v>
      </c>
      <c r="T564" s="243">
        <f t="shared" si="163"/>
        <v>5760</v>
      </c>
      <c r="U564" s="50">
        <f t="shared" si="164"/>
        <v>1750.7598784194529</v>
      </c>
      <c r="V564" s="103"/>
      <c r="W564" s="122"/>
      <c r="X564" s="103"/>
      <c r="Y564" s="122"/>
      <c r="Z564" s="198" t="s">
        <v>60</v>
      </c>
      <c r="AA564" s="40" t="s">
        <v>1186</v>
      </c>
      <c r="AB564" s="40" t="str">
        <f t="shared" si="165"/>
        <v xml:space="preserve"> </v>
      </c>
      <c r="AD564" s="177"/>
      <c r="AG564" s="37" t="s">
        <v>1250</v>
      </c>
    </row>
    <row r="565" spans="2:33" s="37" customFormat="1" ht="22.9" customHeight="1" x14ac:dyDescent="0.2">
      <c r="B565" s="34"/>
      <c r="C565" s="97" t="s">
        <v>1072</v>
      </c>
      <c r="D565" s="100" t="s">
        <v>197</v>
      </c>
      <c r="E565" s="117" t="s">
        <v>43</v>
      </c>
      <c r="F565" s="117" t="s">
        <v>1145</v>
      </c>
      <c r="G565" s="56" t="s">
        <v>1167</v>
      </c>
      <c r="P565" s="97" t="s">
        <v>214</v>
      </c>
      <c r="Q565" s="97" t="s">
        <v>214</v>
      </c>
      <c r="R565" s="237">
        <v>4</v>
      </c>
      <c r="S565" s="235">
        <v>400</v>
      </c>
      <c r="T565" s="243">
        <f t="shared" si="163"/>
        <v>1600</v>
      </c>
      <c r="U565" s="50">
        <f t="shared" si="164"/>
        <v>486.322188449848</v>
      </c>
      <c r="V565" s="103"/>
      <c r="W565" s="122"/>
      <c r="X565" s="103"/>
      <c r="Y565" s="122"/>
      <c r="Z565" s="198" t="s">
        <v>214</v>
      </c>
      <c r="AA565" s="40" t="s">
        <v>1186</v>
      </c>
      <c r="AB565" s="40" t="str">
        <f t="shared" si="165"/>
        <v xml:space="preserve"> </v>
      </c>
      <c r="AD565" s="177"/>
      <c r="AG565" s="37" t="s">
        <v>1250</v>
      </c>
    </row>
    <row r="566" spans="2:33" s="51" customFormat="1" x14ac:dyDescent="0.2">
      <c r="B566" s="97"/>
      <c r="C566" s="97" t="s">
        <v>1072</v>
      </c>
      <c r="D566" s="100" t="s">
        <v>197</v>
      </c>
      <c r="E566" s="101" t="s">
        <v>35</v>
      </c>
      <c r="F566" s="101" t="s">
        <v>1129</v>
      </c>
      <c r="G566" s="39" t="s">
        <v>1130</v>
      </c>
      <c r="P566" s="97"/>
      <c r="Q566" s="97"/>
      <c r="R566" s="118"/>
      <c r="S566" s="52"/>
      <c r="T566" s="102">
        <f>T567</f>
        <v>139200</v>
      </c>
      <c r="U566" s="102"/>
      <c r="V566" s="121"/>
      <c r="W566" s="210"/>
      <c r="X566" s="121"/>
      <c r="Y566" s="210"/>
      <c r="AD566" s="211"/>
      <c r="AG566" s="37" t="s">
        <v>1250</v>
      </c>
    </row>
    <row r="567" spans="2:33" s="109" customFormat="1" x14ac:dyDescent="0.2">
      <c r="B567" s="110"/>
      <c r="C567" s="110" t="s">
        <v>1072</v>
      </c>
      <c r="D567" s="110" t="s">
        <v>197</v>
      </c>
      <c r="E567" s="108" t="s">
        <v>40</v>
      </c>
      <c r="F567" s="108" t="s">
        <v>1131</v>
      </c>
      <c r="G567" s="99" t="s">
        <v>1132</v>
      </c>
      <c r="P567" s="110"/>
      <c r="Q567" s="110"/>
      <c r="R567" s="111"/>
      <c r="S567" s="112"/>
      <c r="T567" s="119">
        <f>SUM(T568:T570)</f>
        <v>139200</v>
      </c>
      <c r="U567" s="119"/>
      <c r="V567" s="114"/>
      <c r="W567" s="115"/>
      <c r="X567" s="114"/>
      <c r="Y567" s="115"/>
      <c r="AD567" s="199"/>
      <c r="AG567" s="37" t="s">
        <v>1250</v>
      </c>
    </row>
    <row r="568" spans="2:33" s="37" customFormat="1" x14ac:dyDescent="0.2">
      <c r="B568" s="34"/>
      <c r="C568" s="97" t="s">
        <v>1072</v>
      </c>
      <c r="D568" s="100" t="s">
        <v>197</v>
      </c>
      <c r="E568" s="117" t="s">
        <v>43</v>
      </c>
      <c r="F568" s="117" t="s">
        <v>1146</v>
      </c>
      <c r="G568" s="56" t="s">
        <v>212</v>
      </c>
      <c r="P568" s="120" t="s">
        <v>212</v>
      </c>
      <c r="Q568" s="120" t="s">
        <v>212</v>
      </c>
      <c r="R568" s="237">
        <v>40</v>
      </c>
      <c r="S568" s="235">
        <v>1500</v>
      </c>
      <c r="T568" s="243">
        <f t="shared" ref="T568:T570" si="166">R568*S568</f>
        <v>60000</v>
      </c>
      <c r="U568" s="50">
        <f t="shared" ref="U568:U570" si="167">T568/3.29</f>
        <v>18237.082066869301</v>
      </c>
      <c r="V568" s="103"/>
      <c r="W568" s="122"/>
      <c r="X568" s="103"/>
      <c r="Y568" s="122"/>
      <c r="Z568" s="186" t="s">
        <v>212</v>
      </c>
      <c r="AA568" s="40" t="s">
        <v>1186</v>
      </c>
      <c r="AB568" s="40" t="str">
        <f t="shared" ref="AB568:AB570" si="168">IF(T568&gt;=500000,"autorizacao previa"," ")</f>
        <v xml:space="preserve"> </v>
      </c>
      <c r="AD568" s="177"/>
      <c r="AG568" s="37" t="s">
        <v>1250</v>
      </c>
    </row>
    <row r="569" spans="2:33" s="37" customFormat="1" ht="13.9" customHeight="1" x14ac:dyDescent="0.2">
      <c r="B569" s="34"/>
      <c r="C569" s="97" t="s">
        <v>1072</v>
      </c>
      <c r="D569" s="100" t="s">
        <v>197</v>
      </c>
      <c r="E569" s="117" t="s">
        <v>43</v>
      </c>
      <c r="F569" s="117" t="s">
        <v>1147</v>
      </c>
      <c r="G569" s="56" t="s">
        <v>60</v>
      </c>
      <c r="P569" s="97" t="s">
        <v>60</v>
      </c>
      <c r="Q569" s="97" t="s">
        <v>60</v>
      </c>
      <c r="R569" s="237">
        <v>80</v>
      </c>
      <c r="S569" s="235">
        <v>240</v>
      </c>
      <c r="T569" s="243">
        <f t="shared" si="166"/>
        <v>19200</v>
      </c>
      <c r="U569" s="50">
        <f t="shared" si="167"/>
        <v>5835.866261398176</v>
      </c>
      <c r="V569" s="103"/>
      <c r="W569" s="122"/>
      <c r="X569" s="103"/>
      <c r="Y569" s="122"/>
      <c r="Z569" s="198" t="s">
        <v>60</v>
      </c>
      <c r="AA569" s="40" t="s">
        <v>1186</v>
      </c>
      <c r="AB569" s="40" t="str">
        <f t="shared" si="168"/>
        <v xml:space="preserve"> </v>
      </c>
      <c r="AD569" s="177"/>
      <c r="AG569" s="37" t="s">
        <v>1250</v>
      </c>
    </row>
    <row r="570" spans="2:33" ht="25.5" x14ac:dyDescent="0.2">
      <c r="C570" s="160" t="s">
        <v>1072</v>
      </c>
      <c r="D570" s="161" t="s">
        <v>197</v>
      </c>
      <c r="E570" s="162" t="s">
        <v>43</v>
      </c>
      <c r="F570" s="162" t="s">
        <v>1148</v>
      </c>
      <c r="G570" s="56" t="s">
        <v>1133</v>
      </c>
      <c r="I570" s="49"/>
      <c r="N570" s="49"/>
      <c r="P570" s="155" t="s">
        <v>719</v>
      </c>
      <c r="Q570" s="160" t="s">
        <v>704</v>
      </c>
      <c r="R570" s="200">
        <v>3</v>
      </c>
      <c r="S570" s="201">
        <v>20000</v>
      </c>
      <c r="T570" s="163">
        <f t="shared" si="166"/>
        <v>60000</v>
      </c>
      <c r="U570" s="50">
        <f t="shared" si="167"/>
        <v>18237.082066869301</v>
      </c>
      <c r="Z570" s="205" t="s">
        <v>1185</v>
      </c>
      <c r="AA570" s="49" t="s">
        <v>1038</v>
      </c>
      <c r="AB570" s="40" t="str">
        <f t="shared" si="168"/>
        <v xml:space="preserve"> </v>
      </c>
      <c r="AG570" s="37" t="s">
        <v>1250</v>
      </c>
    </row>
    <row r="571" spans="2:33" s="64" customFormat="1" ht="16.899999999999999" customHeight="1" x14ac:dyDescent="0.2">
      <c r="B571" s="53"/>
      <c r="C571" s="100" t="s">
        <v>1072</v>
      </c>
      <c r="D571" s="100" t="s">
        <v>197</v>
      </c>
      <c r="E571" s="101" t="s">
        <v>35</v>
      </c>
      <c r="F571" s="101" t="s">
        <v>1134</v>
      </c>
      <c r="G571" s="39" t="s">
        <v>1135</v>
      </c>
      <c r="P571" s="53"/>
      <c r="Q571" s="53"/>
      <c r="R571" s="212"/>
      <c r="S571" s="213"/>
      <c r="T571" s="102">
        <f>T572</f>
        <v>48000</v>
      </c>
      <c r="U571" s="102"/>
      <c r="V571" s="214"/>
      <c r="W571" s="215"/>
      <c r="X571" s="214"/>
      <c r="Y571" s="215"/>
      <c r="AD571" s="216"/>
      <c r="AG571" s="37" t="s">
        <v>1250</v>
      </c>
    </row>
    <row r="572" spans="2:33" s="109" customFormat="1" ht="63.75" x14ac:dyDescent="0.2">
      <c r="B572" s="110"/>
      <c r="C572" s="110" t="s">
        <v>1072</v>
      </c>
      <c r="D572" s="110" t="s">
        <v>197</v>
      </c>
      <c r="E572" s="108" t="s">
        <v>40</v>
      </c>
      <c r="F572" s="108" t="s">
        <v>1136</v>
      </c>
      <c r="G572" s="99" t="s">
        <v>1137</v>
      </c>
      <c r="P572" s="110"/>
      <c r="Q572" s="110"/>
      <c r="R572" s="111"/>
      <c r="S572" s="112"/>
      <c r="T572" s="119">
        <f>SUM(T573:T577)</f>
        <v>48000</v>
      </c>
      <c r="U572" s="119"/>
      <c r="V572" s="114"/>
      <c r="W572" s="115"/>
      <c r="X572" s="114"/>
      <c r="Y572" s="115"/>
      <c r="AD572" s="199"/>
      <c r="AG572" s="37" t="s">
        <v>1250</v>
      </c>
    </row>
    <row r="573" spans="2:33" x14ac:dyDescent="0.2">
      <c r="C573" s="160" t="s">
        <v>1072</v>
      </c>
      <c r="D573" s="161" t="s">
        <v>197</v>
      </c>
      <c r="E573" s="162" t="s">
        <v>43</v>
      </c>
      <c r="F573" s="162" t="s">
        <v>1149</v>
      </c>
      <c r="G573" s="56" t="s">
        <v>310</v>
      </c>
      <c r="I573" s="49"/>
      <c r="N573" s="49"/>
      <c r="P573" s="160" t="s">
        <v>1023</v>
      </c>
      <c r="Q573" s="160" t="s">
        <v>704</v>
      </c>
      <c r="R573" s="200">
        <v>2</v>
      </c>
      <c r="S573" s="201">
        <v>5000</v>
      </c>
      <c r="T573" s="163">
        <f t="shared" ref="T573:T577" si="169">R573*S573</f>
        <v>10000</v>
      </c>
      <c r="U573" s="50">
        <f t="shared" ref="U573:U577" si="170">T573/3.29</f>
        <v>3039.5136778115502</v>
      </c>
      <c r="Z573" s="164" t="s">
        <v>1189</v>
      </c>
      <c r="AA573" s="49" t="s">
        <v>1038</v>
      </c>
      <c r="AB573" s="40" t="str">
        <f t="shared" ref="AB573:AB577" si="171">IF(T573&gt;=500000,"autorizacao previa"," ")</f>
        <v xml:space="preserve"> </v>
      </c>
      <c r="AG573" s="37" t="s">
        <v>1250</v>
      </c>
    </row>
    <row r="574" spans="2:33" x14ac:dyDescent="0.2">
      <c r="C574" s="160" t="s">
        <v>1072</v>
      </c>
      <c r="D574" s="161" t="s">
        <v>197</v>
      </c>
      <c r="E574" s="162" t="s">
        <v>43</v>
      </c>
      <c r="F574" s="162" t="s">
        <v>1150</v>
      </c>
      <c r="G574" s="56" t="s">
        <v>106</v>
      </c>
      <c r="I574" s="49"/>
      <c r="N574" s="49"/>
      <c r="P574" s="160" t="s">
        <v>1023</v>
      </c>
      <c r="Q574" s="160" t="s">
        <v>704</v>
      </c>
      <c r="R574" s="200">
        <v>2</v>
      </c>
      <c r="S574" s="201">
        <v>500</v>
      </c>
      <c r="T574" s="163">
        <f t="shared" si="169"/>
        <v>1000</v>
      </c>
      <c r="U574" s="50">
        <f t="shared" si="170"/>
        <v>303.951367781155</v>
      </c>
      <c r="Z574" s="164" t="s">
        <v>1189</v>
      </c>
      <c r="AA574" s="49" t="s">
        <v>1038</v>
      </c>
      <c r="AB574" s="40" t="str">
        <f t="shared" si="171"/>
        <v xml:space="preserve"> </v>
      </c>
      <c r="AG574" s="37" t="s">
        <v>1250</v>
      </c>
    </row>
    <row r="575" spans="2:33" x14ac:dyDescent="0.2">
      <c r="C575" s="160" t="s">
        <v>1072</v>
      </c>
      <c r="D575" s="161" t="s">
        <v>197</v>
      </c>
      <c r="E575" s="162" t="s">
        <v>43</v>
      </c>
      <c r="F575" s="162" t="s">
        <v>1159</v>
      </c>
      <c r="G575" s="56" t="s">
        <v>1160</v>
      </c>
      <c r="I575" s="49"/>
      <c r="N575" s="49"/>
      <c r="P575" s="160" t="s">
        <v>1023</v>
      </c>
      <c r="Q575" s="160" t="s">
        <v>704</v>
      </c>
      <c r="R575" s="200">
        <v>1</v>
      </c>
      <c r="S575" s="201">
        <v>1500</v>
      </c>
      <c r="T575" s="163">
        <f t="shared" si="169"/>
        <v>1500</v>
      </c>
      <c r="U575" s="50">
        <f t="shared" si="170"/>
        <v>455.9270516717325</v>
      </c>
      <c r="Z575" s="164" t="s">
        <v>1189</v>
      </c>
      <c r="AA575" s="49" t="s">
        <v>1038</v>
      </c>
      <c r="AB575" s="40" t="str">
        <f t="shared" si="171"/>
        <v xml:space="preserve"> </v>
      </c>
      <c r="AG575" s="37" t="s">
        <v>1250</v>
      </c>
    </row>
    <row r="576" spans="2:33" x14ac:dyDescent="0.2">
      <c r="C576" s="160" t="s">
        <v>1072</v>
      </c>
      <c r="D576" s="161" t="s">
        <v>197</v>
      </c>
      <c r="E576" s="162" t="s">
        <v>43</v>
      </c>
      <c r="F576" s="162" t="s">
        <v>1161</v>
      </c>
      <c r="G576" s="56" t="s">
        <v>1019</v>
      </c>
      <c r="I576" s="49"/>
      <c r="N576" s="49"/>
      <c r="P576" s="160" t="s">
        <v>1023</v>
      </c>
      <c r="Q576" s="160" t="s">
        <v>704</v>
      </c>
      <c r="R576" s="200">
        <v>2</v>
      </c>
      <c r="S576" s="201">
        <v>3000</v>
      </c>
      <c r="T576" s="163">
        <f t="shared" si="169"/>
        <v>6000</v>
      </c>
      <c r="U576" s="50">
        <f t="shared" si="170"/>
        <v>1823.70820668693</v>
      </c>
      <c r="Z576" s="164" t="s">
        <v>1189</v>
      </c>
      <c r="AA576" s="49" t="s">
        <v>1038</v>
      </c>
      <c r="AB576" s="40" t="str">
        <f t="shared" si="171"/>
        <v xml:space="preserve"> </v>
      </c>
      <c r="AG576" s="37" t="s">
        <v>1250</v>
      </c>
    </row>
    <row r="577" spans="3:33" ht="51" x14ac:dyDescent="0.2">
      <c r="C577" s="160" t="s">
        <v>1072</v>
      </c>
      <c r="D577" s="161" t="s">
        <v>197</v>
      </c>
      <c r="E577" s="162" t="s">
        <v>43</v>
      </c>
      <c r="F577" s="162" t="s">
        <v>1162</v>
      </c>
      <c r="G577" s="56" t="s">
        <v>1163</v>
      </c>
      <c r="I577" s="49"/>
      <c r="N577" s="49"/>
      <c r="P577" s="160" t="s">
        <v>68</v>
      </c>
      <c r="Q577" s="160" t="s">
        <v>704</v>
      </c>
      <c r="R577" s="200">
        <v>1</v>
      </c>
      <c r="S577" s="201">
        <v>29500</v>
      </c>
      <c r="T577" s="163">
        <f t="shared" si="169"/>
        <v>29500</v>
      </c>
      <c r="U577" s="50">
        <f t="shared" si="170"/>
        <v>8966.5653495440729</v>
      </c>
      <c r="Z577" s="186" t="s">
        <v>68</v>
      </c>
      <c r="AA577" s="49" t="s">
        <v>1038</v>
      </c>
      <c r="AB577" s="40" t="str">
        <f t="shared" si="171"/>
        <v xml:space="preserve"> </v>
      </c>
      <c r="AG577" s="37" t="s">
        <v>1250</v>
      </c>
    </row>
  </sheetData>
  <autoFilter ref="B1:AG577" xr:uid="{284D5C38-F12F-4FA2-BAA8-B43230C3708C}"/>
  <pageMargins left="0.511811024" right="0.511811024" top="0.78740157499999996" bottom="0.78740157499999996" header="0.31496062000000002" footer="0.31496062000000002"/>
  <ignoredErrors>
    <ignoredError sqref="Y9:Y14 W9:W14 Y6 Y16:Y24 W16:W24 Y26:Y52 W26:W52 Y54:Y55 W54:W55 Y58:Y73 Y82:Y83 Y111:Y114 Y75:Y78 Y85:Y109 Y127:Y143 W6 X306:Y342 W448:W450 W58:W73 W451:W465 W437 W442 W447 W439:W441 W443:W446 W466:W501 W438 W75:W83 W85:W143 Y145:Y154 W145:W154 W156:W165 W167:W200 W202:W211 W213:W216 W218:W228 W240:W265 W267:W281 W283:W299 W301:W436 W230:W237" numberStoredAsText="1"/>
    <ignoredError sqref="R454:S454 R459:S459 R470 R190 R197 R180 R173 S446 S450" unlockedFormula="1"/>
  </ignoredError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14999847407452621"/>
  </sheetPr>
  <dimension ref="A1:AL580"/>
  <sheetViews>
    <sheetView topLeftCell="A7" zoomScale="130" zoomScaleNormal="130" workbookViewId="0">
      <selection activeCell="B21" sqref="B21"/>
    </sheetView>
  </sheetViews>
  <sheetFormatPr defaultColWidth="8.85546875" defaultRowHeight="11.25" x14ac:dyDescent="0.2"/>
  <cols>
    <col min="1" max="1" width="64" style="228" bestFit="1" customWidth="1"/>
    <col min="2" max="2" width="14.85546875" style="150" bestFit="1" customWidth="1"/>
    <col min="3" max="3" width="10.28515625" style="150" bestFit="1" customWidth="1"/>
    <col min="4" max="4" width="18.28515625" style="150" bestFit="1" customWidth="1"/>
    <col min="5" max="5" width="13.7109375" style="150" bestFit="1" customWidth="1"/>
    <col min="6" max="6" width="6.85546875" style="147" bestFit="1" customWidth="1"/>
    <col min="7" max="7" width="12.28515625" style="147" bestFit="1" customWidth="1"/>
    <col min="8" max="8" width="10.28515625" style="147" bestFit="1" customWidth="1"/>
    <col min="9" max="9" width="14.85546875" style="147" bestFit="1" customWidth="1"/>
    <col min="10" max="10" width="10.28515625" style="147" bestFit="1" customWidth="1"/>
    <col min="11" max="11" width="14.85546875" style="147" bestFit="1" customWidth="1"/>
    <col min="12" max="12" width="13.7109375" style="147" bestFit="1" customWidth="1"/>
    <col min="13" max="13" width="18.28515625" style="147" bestFit="1" customWidth="1"/>
    <col min="14" max="14" width="28.85546875" style="147" bestFit="1" customWidth="1"/>
    <col min="15" max="15" width="5.7109375" style="147" bestFit="1" customWidth="1"/>
    <col min="16" max="16" width="6.7109375" style="147" bestFit="1" customWidth="1"/>
    <col min="17" max="17" width="10.42578125" style="147" bestFit="1" customWidth="1"/>
    <col min="18" max="18" width="18.85546875" style="147" bestFit="1" customWidth="1"/>
    <col min="19" max="19" width="40.7109375" style="147" bestFit="1" customWidth="1"/>
    <col min="20" max="20" width="97.28515625" style="147" bestFit="1" customWidth="1"/>
    <col min="21" max="21" width="15.5703125" style="147" bestFit="1" customWidth="1"/>
    <col min="22" max="22" width="7.28515625" style="147" bestFit="1" customWidth="1"/>
    <col min="23" max="23" width="5.7109375" style="147" bestFit="1" customWidth="1"/>
    <col min="24" max="24" width="6.85546875" style="147" bestFit="1" customWidth="1"/>
    <col min="25" max="25" width="5.7109375" style="147" bestFit="1" customWidth="1"/>
    <col min="26" max="26" width="6.85546875" style="147" bestFit="1" customWidth="1"/>
    <col min="27" max="27" width="5.7109375" style="147" bestFit="1" customWidth="1"/>
    <col min="28" max="28" width="6.85546875" style="147" bestFit="1" customWidth="1"/>
    <col min="29" max="29" width="5.7109375" style="147" bestFit="1" customWidth="1"/>
    <col min="30" max="30" width="6.85546875" style="147" bestFit="1" customWidth="1"/>
    <col min="31" max="31" width="5.7109375" style="147" bestFit="1" customWidth="1"/>
    <col min="32" max="32" width="6.85546875" style="147" bestFit="1" customWidth="1"/>
    <col min="33" max="33" width="5.7109375" style="147" bestFit="1" customWidth="1"/>
    <col min="34" max="34" width="7.7109375" style="147" bestFit="1" customWidth="1"/>
    <col min="35" max="35" width="6.42578125" style="147" bestFit="1" customWidth="1"/>
    <col min="36" max="36" width="6.85546875" style="147" bestFit="1" customWidth="1"/>
    <col min="37" max="37" width="6.42578125" style="147" bestFit="1" customWidth="1"/>
    <col min="38" max="38" width="7.28515625" style="147" bestFit="1" customWidth="1"/>
    <col min="39" max="39" width="82.28515625" style="147" bestFit="1" customWidth="1"/>
    <col min="40" max="40" width="45.140625" style="147" bestFit="1" customWidth="1"/>
    <col min="41" max="41" width="40" style="147" bestFit="1" customWidth="1"/>
    <col min="42" max="42" width="54.5703125" style="147" bestFit="1" customWidth="1"/>
    <col min="43" max="43" width="51.28515625" style="147" bestFit="1" customWidth="1"/>
    <col min="44" max="44" width="113.28515625" style="147" bestFit="1" customWidth="1"/>
    <col min="45" max="45" width="56.7109375" style="147" bestFit="1" customWidth="1"/>
    <col min="46" max="46" width="109.28515625" style="147" bestFit="1" customWidth="1"/>
    <col min="47" max="47" width="53.42578125" style="147" bestFit="1" customWidth="1"/>
    <col min="48" max="48" width="64.140625" style="147" bestFit="1" customWidth="1"/>
    <col min="49" max="49" width="68.7109375" style="147" bestFit="1" customWidth="1"/>
    <col min="50" max="50" width="61.28515625" style="147" bestFit="1" customWidth="1"/>
    <col min="51" max="51" width="117.42578125" style="147" bestFit="1" customWidth="1"/>
    <col min="52" max="52" width="98.140625" style="147" bestFit="1" customWidth="1"/>
    <col min="53" max="53" width="170.42578125" style="147" bestFit="1" customWidth="1"/>
    <col min="54" max="54" width="65.5703125" style="147" bestFit="1" customWidth="1"/>
    <col min="55" max="55" width="89.7109375" style="147" bestFit="1" customWidth="1"/>
    <col min="56" max="56" width="100.42578125" style="147" bestFit="1" customWidth="1"/>
    <col min="57" max="57" width="106.28515625" style="147" bestFit="1" customWidth="1"/>
    <col min="58" max="58" width="137.85546875" style="147" bestFit="1" customWidth="1"/>
    <col min="59" max="59" width="207.7109375" style="147" bestFit="1" customWidth="1"/>
    <col min="60" max="60" width="103.140625" style="147" bestFit="1" customWidth="1"/>
    <col min="61" max="61" width="89.5703125" style="147" bestFit="1" customWidth="1"/>
    <col min="62" max="62" width="114.28515625" style="147" bestFit="1" customWidth="1"/>
    <col min="63" max="63" width="27.28515625" style="147" bestFit="1" customWidth="1"/>
    <col min="64" max="64" width="57.28515625" style="147" bestFit="1" customWidth="1"/>
    <col min="65" max="65" width="34.5703125" style="147" bestFit="1" customWidth="1"/>
    <col min="66" max="66" width="40.140625" style="147" bestFit="1" customWidth="1"/>
    <col min="67" max="67" width="42.5703125" style="147" bestFit="1" customWidth="1"/>
    <col min="68" max="68" width="67.7109375" style="147" bestFit="1" customWidth="1"/>
    <col min="69" max="69" width="62.5703125" style="147" bestFit="1" customWidth="1"/>
    <col min="70" max="70" width="67.7109375" style="147" bestFit="1" customWidth="1"/>
    <col min="71" max="71" width="93.140625" style="147" bestFit="1" customWidth="1"/>
    <col min="72" max="72" width="87.140625" style="147" bestFit="1" customWidth="1"/>
    <col min="73" max="73" width="97.140625" style="147" bestFit="1" customWidth="1"/>
    <col min="74" max="74" width="42.7109375" style="147" bestFit="1" customWidth="1"/>
    <col min="75" max="75" width="118.85546875" style="147" bestFit="1" customWidth="1"/>
    <col min="76" max="76" width="59.5703125" style="147" bestFit="1" customWidth="1"/>
    <col min="77" max="77" width="76.7109375" style="147" bestFit="1" customWidth="1"/>
    <col min="78" max="78" width="55.42578125" style="147" bestFit="1" customWidth="1"/>
    <col min="79" max="79" width="9.140625" style="147" bestFit="1" customWidth="1"/>
    <col min="80" max="80" width="9.5703125" style="147" bestFit="1" customWidth="1"/>
    <col min="81" max="81" width="13.7109375" style="147" bestFit="1" customWidth="1"/>
    <col min="82" max="82" width="5.28515625" style="147" bestFit="1" customWidth="1"/>
    <col min="83" max="83" width="36.42578125" style="147" bestFit="1" customWidth="1"/>
    <col min="84" max="84" width="35.7109375" style="147" bestFit="1" customWidth="1"/>
    <col min="85" max="85" width="32.42578125" style="147" bestFit="1" customWidth="1"/>
    <col min="86" max="86" width="4.140625" style="147" bestFit="1" customWidth="1"/>
    <col min="87" max="87" width="23.28515625" style="147" bestFit="1" customWidth="1"/>
    <col min="88" max="88" width="24.5703125" style="147" bestFit="1" customWidth="1"/>
    <col min="89" max="89" width="58" style="147" bestFit="1" customWidth="1"/>
    <col min="90" max="90" width="15.28515625" style="147" bestFit="1" customWidth="1"/>
    <col min="91" max="91" width="21.85546875" style="147" bestFit="1" customWidth="1"/>
    <col min="92" max="92" width="15.28515625" style="147" bestFit="1" customWidth="1"/>
    <col min="93" max="93" width="14" style="147" bestFit="1" customWidth="1"/>
    <col min="94" max="94" width="141.28515625" style="147" bestFit="1" customWidth="1"/>
    <col min="95" max="95" width="17.7109375" style="147" bestFit="1" customWidth="1"/>
    <col min="96" max="96" width="143.28515625" style="147" bestFit="1" customWidth="1"/>
    <col min="97" max="97" width="19.7109375" style="147" bestFit="1" customWidth="1"/>
    <col min="98" max="98" width="37.140625" style="147" bestFit="1" customWidth="1"/>
    <col min="99" max="99" width="7.42578125" style="147" bestFit="1" customWidth="1"/>
    <col min="100" max="100" width="8.5703125" style="147" bestFit="1" customWidth="1"/>
    <col min="101" max="101" width="26.7109375" style="147" bestFit="1" customWidth="1"/>
    <col min="102" max="102" width="22.7109375" style="147" bestFit="1" customWidth="1"/>
    <col min="103" max="103" width="13.7109375" style="147" bestFit="1" customWidth="1"/>
    <col min="104" max="104" width="25.140625" style="147" bestFit="1" customWidth="1"/>
    <col min="105" max="105" width="49.140625" style="147" bestFit="1" customWidth="1"/>
    <col min="106" max="106" width="14" style="147" bestFit="1" customWidth="1"/>
    <col min="107" max="107" width="53.7109375" style="147" bestFit="1" customWidth="1"/>
    <col min="108" max="108" width="33.7109375" style="147" bestFit="1" customWidth="1"/>
    <col min="109" max="109" width="88.85546875" style="147" bestFit="1" customWidth="1"/>
    <col min="110" max="110" width="58.140625" style="147" bestFit="1" customWidth="1"/>
    <col min="111" max="111" width="20.42578125" style="147" bestFit="1" customWidth="1"/>
    <col min="112" max="112" width="10.7109375" style="147" bestFit="1" customWidth="1"/>
    <col min="113" max="113" width="20.140625" style="147" bestFit="1" customWidth="1"/>
    <col min="114" max="114" width="6.140625" style="147" bestFit="1" customWidth="1"/>
    <col min="115" max="115" width="6.42578125" style="147" bestFit="1" customWidth="1"/>
    <col min="116" max="116" width="34" style="147" bestFit="1" customWidth="1"/>
    <col min="117" max="117" width="38.140625" style="147" bestFit="1" customWidth="1"/>
    <col min="118" max="118" width="10.5703125" style="147" bestFit="1" customWidth="1"/>
    <col min="119" max="119" width="17.7109375" style="147" bestFit="1" customWidth="1"/>
    <col min="120" max="120" width="167.7109375" style="147" bestFit="1" customWidth="1"/>
    <col min="121" max="121" width="61.28515625" style="147" bestFit="1" customWidth="1"/>
    <col min="122" max="122" width="51.28515625" style="147" bestFit="1" customWidth="1"/>
    <col min="123" max="123" width="57.140625" style="147" bestFit="1" customWidth="1"/>
    <col min="124" max="124" width="61.28515625" style="147" bestFit="1" customWidth="1"/>
    <col min="125" max="125" width="43.7109375" style="147" bestFit="1" customWidth="1"/>
    <col min="126" max="126" width="54.42578125" style="147" bestFit="1" customWidth="1"/>
    <col min="127" max="127" width="57.28515625" style="147" bestFit="1" customWidth="1"/>
    <col min="128" max="128" width="71" style="147" bestFit="1" customWidth="1"/>
    <col min="129" max="129" width="39.7109375" style="147" bestFit="1" customWidth="1"/>
    <col min="130" max="130" width="35.140625" style="147" bestFit="1" customWidth="1"/>
    <col min="131" max="131" width="192.85546875" style="147" bestFit="1" customWidth="1"/>
    <col min="132" max="132" width="53.28515625" style="147" bestFit="1" customWidth="1"/>
    <col min="133" max="133" width="48.85546875" style="147" bestFit="1" customWidth="1"/>
    <col min="134" max="134" width="73.7109375" style="147" bestFit="1" customWidth="1"/>
    <col min="135" max="135" width="65.140625" style="147" bestFit="1" customWidth="1"/>
    <col min="136" max="136" width="123.7109375" style="147" bestFit="1" customWidth="1"/>
    <col min="137" max="137" width="121.7109375" style="147" bestFit="1" customWidth="1"/>
    <col min="138" max="138" width="48.42578125" style="147" bestFit="1" customWidth="1"/>
    <col min="139" max="139" width="101" style="147" bestFit="1" customWidth="1"/>
    <col min="140" max="140" width="5.28515625" style="147" bestFit="1" customWidth="1"/>
    <col min="141" max="141" width="4.140625" style="147" bestFit="1" customWidth="1"/>
    <col min="142" max="142" width="9.85546875" style="147" bestFit="1" customWidth="1"/>
    <col min="143" max="143" width="7.42578125" style="147" bestFit="1" customWidth="1"/>
    <col min="144" max="144" width="153.28515625" style="147" bestFit="1" customWidth="1"/>
    <col min="145" max="145" width="13.7109375" style="147" bestFit="1" customWidth="1"/>
    <col min="146" max="146" width="41.42578125" style="147" bestFit="1" customWidth="1"/>
    <col min="147" max="147" width="7" style="147" bestFit="1" customWidth="1"/>
    <col min="148" max="148" width="21.7109375" style="147" bestFit="1" customWidth="1"/>
    <col min="149" max="149" width="10.28515625" style="147" bestFit="1" customWidth="1"/>
    <col min="150" max="150" width="10.5703125" style="147" bestFit="1" customWidth="1"/>
    <col min="151" max="151" width="124.42578125" style="147" bestFit="1" customWidth="1"/>
    <col min="152" max="152" width="83.85546875" style="147" bestFit="1" customWidth="1"/>
    <col min="153" max="153" width="41.28515625" style="147" bestFit="1" customWidth="1"/>
    <col min="154" max="154" width="78.140625" style="147" bestFit="1" customWidth="1"/>
    <col min="155" max="155" width="49" style="147" bestFit="1" customWidth="1"/>
    <col min="156" max="156" width="64.85546875" style="147" bestFit="1" customWidth="1"/>
    <col min="157" max="157" width="73.7109375" style="147" bestFit="1" customWidth="1"/>
    <col min="158" max="158" width="8.7109375" style="147" bestFit="1" customWidth="1"/>
    <col min="159" max="159" width="5.28515625" style="147" bestFit="1" customWidth="1"/>
    <col min="160" max="160" width="24.28515625" style="147" bestFit="1" customWidth="1"/>
    <col min="161" max="161" width="12" style="147" bestFit="1" customWidth="1"/>
    <col min="162" max="162" width="18.28515625" style="147" bestFit="1" customWidth="1"/>
    <col min="163" max="163" width="16.140625" style="147" bestFit="1" customWidth="1"/>
    <col min="164" max="164" width="38" style="147" bestFit="1" customWidth="1"/>
    <col min="165" max="165" width="7.42578125" style="147" bestFit="1" customWidth="1"/>
    <col min="166" max="166" width="8.5703125" style="147" bestFit="1" customWidth="1"/>
    <col min="167" max="167" width="13.7109375" style="147" bestFit="1" customWidth="1"/>
    <col min="168" max="168" width="24.7109375" style="147" bestFit="1" customWidth="1"/>
    <col min="169" max="169" width="53.28515625" style="147" bestFit="1" customWidth="1"/>
    <col min="170" max="170" width="126.85546875" style="147" bestFit="1" customWidth="1"/>
    <col min="171" max="171" width="20.28515625" style="147" bestFit="1" customWidth="1"/>
    <col min="172" max="172" width="7" style="147" bestFit="1" customWidth="1"/>
    <col min="173" max="173" width="9.5703125" style="147" bestFit="1" customWidth="1"/>
    <col min="174" max="16384" width="8.85546875" style="147"/>
  </cols>
  <sheetData>
    <row r="1" spans="1:38" ht="12.75" x14ac:dyDescent="0.2">
      <c r="A1" s="225"/>
      <c r="B1"/>
    </row>
    <row r="2" spans="1:38" ht="12.75" x14ac:dyDescent="0.2">
      <c r="A2" s="225"/>
      <c r="B2"/>
    </row>
    <row r="3" spans="1:38" ht="12.75" x14ac:dyDescent="0.2">
      <c r="A3" s="225"/>
      <c r="B3"/>
      <c r="C3"/>
      <c r="D3"/>
      <c r="E3"/>
      <c r="F3"/>
      <c r="G3"/>
      <c r="H3"/>
      <c r="I3"/>
      <c r="J3"/>
      <c r="K3"/>
      <c r="L3"/>
      <c r="M3"/>
      <c r="N3"/>
      <c r="O3"/>
      <c r="P3"/>
      <c r="Q3"/>
      <c r="R3"/>
      <c r="S3"/>
      <c r="T3"/>
      <c r="U3"/>
      <c r="V3"/>
      <c r="W3"/>
      <c r="X3"/>
      <c r="Y3"/>
      <c r="Z3"/>
      <c r="AA3"/>
      <c r="AB3"/>
    </row>
    <row r="4" spans="1:38" ht="12.75" x14ac:dyDescent="0.2">
      <c r="B4" s="148" t="s">
        <v>1164</v>
      </c>
      <c r="C4" s="147"/>
      <c r="F4"/>
      <c r="G4"/>
      <c r="H4"/>
      <c r="I4"/>
      <c r="J4"/>
      <c r="K4"/>
      <c r="L4"/>
      <c r="M4"/>
      <c r="N4"/>
      <c r="O4"/>
      <c r="P4"/>
      <c r="Q4"/>
      <c r="R4"/>
      <c r="S4"/>
      <c r="T4"/>
      <c r="U4"/>
      <c r="V4"/>
      <c r="W4"/>
      <c r="X4"/>
      <c r="Y4"/>
      <c r="Z4"/>
      <c r="AA4"/>
      <c r="AB4"/>
      <c r="AC4"/>
      <c r="AD4"/>
      <c r="AE4"/>
      <c r="AF4"/>
      <c r="AG4"/>
      <c r="AH4"/>
      <c r="AI4"/>
      <c r="AJ4"/>
      <c r="AK4"/>
      <c r="AL4"/>
    </row>
    <row r="5" spans="1:38" ht="12.75" x14ac:dyDescent="0.2">
      <c r="B5" s="147" t="s">
        <v>43</v>
      </c>
      <c r="C5" s="147"/>
      <c r="D5" s="147" t="s">
        <v>1203</v>
      </c>
      <c r="E5" s="147" t="s">
        <v>1202</v>
      </c>
      <c r="F5"/>
      <c r="G5"/>
      <c r="H5"/>
      <c r="I5"/>
      <c r="J5"/>
      <c r="K5"/>
      <c r="L5"/>
      <c r="M5"/>
      <c r="N5"/>
      <c r="O5"/>
      <c r="P5"/>
      <c r="Q5"/>
      <c r="R5"/>
      <c r="S5"/>
      <c r="T5"/>
      <c r="U5"/>
      <c r="V5"/>
      <c r="W5"/>
      <c r="X5"/>
      <c r="Y5"/>
      <c r="Z5"/>
      <c r="AA5"/>
      <c r="AB5"/>
      <c r="AC5"/>
      <c r="AD5"/>
      <c r="AE5"/>
      <c r="AF5"/>
      <c r="AG5"/>
      <c r="AH5"/>
      <c r="AI5"/>
      <c r="AJ5"/>
      <c r="AK5"/>
      <c r="AL5"/>
    </row>
    <row r="6" spans="1:38" ht="12.75" x14ac:dyDescent="0.2">
      <c r="A6" s="226" t="s">
        <v>1032</v>
      </c>
      <c r="B6" s="147" t="s">
        <v>1191</v>
      </c>
      <c r="C6" s="147" t="s">
        <v>1201</v>
      </c>
      <c r="D6" s="147"/>
      <c r="E6" s="147"/>
      <c r="F6"/>
      <c r="G6"/>
      <c r="H6"/>
      <c r="I6"/>
      <c r="J6"/>
      <c r="K6"/>
      <c r="L6"/>
      <c r="M6"/>
      <c r="N6"/>
      <c r="O6"/>
      <c r="P6"/>
      <c r="Q6"/>
      <c r="R6"/>
      <c r="S6"/>
      <c r="T6"/>
      <c r="U6"/>
      <c r="V6"/>
      <c r="W6"/>
      <c r="X6"/>
      <c r="Y6"/>
      <c r="Z6"/>
      <c r="AA6"/>
      <c r="AB6"/>
      <c r="AC6"/>
      <c r="AD6"/>
      <c r="AE6"/>
      <c r="AF6"/>
      <c r="AG6"/>
      <c r="AH6"/>
      <c r="AI6"/>
      <c r="AJ6"/>
      <c r="AK6"/>
      <c r="AL6"/>
    </row>
    <row r="7" spans="1:38" ht="12.75" x14ac:dyDescent="0.2">
      <c r="A7" s="227" t="s">
        <v>1072</v>
      </c>
      <c r="B7" s="149"/>
      <c r="D7" s="149"/>
      <c r="F7"/>
      <c r="G7"/>
      <c r="H7"/>
      <c r="I7"/>
      <c r="J7"/>
      <c r="K7"/>
      <c r="L7"/>
      <c r="M7"/>
      <c r="N7"/>
      <c r="O7"/>
      <c r="P7"/>
      <c r="Q7"/>
      <c r="R7"/>
      <c r="S7"/>
      <c r="T7"/>
      <c r="U7"/>
      <c r="V7"/>
      <c r="W7"/>
      <c r="X7"/>
      <c r="Y7"/>
      <c r="Z7"/>
      <c r="AA7"/>
      <c r="AB7"/>
      <c r="AC7"/>
      <c r="AD7"/>
      <c r="AE7"/>
      <c r="AF7"/>
      <c r="AG7"/>
      <c r="AH7"/>
      <c r="AI7"/>
      <c r="AJ7"/>
      <c r="AK7"/>
      <c r="AL7"/>
    </row>
    <row r="8" spans="1:38" ht="12.75" x14ac:dyDescent="0.2">
      <c r="A8" s="227" t="s">
        <v>1090</v>
      </c>
      <c r="B8" s="149">
        <v>8</v>
      </c>
      <c r="C8" s="150">
        <v>3625</v>
      </c>
      <c r="D8" s="149">
        <v>8</v>
      </c>
      <c r="E8" s="150">
        <v>3625</v>
      </c>
      <c r="F8"/>
      <c r="G8"/>
      <c r="H8"/>
      <c r="I8"/>
      <c r="J8"/>
      <c r="K8"/>
      <c r="L8"/>
      <c r="M8"/>
      <c r="N8"/>
      <c r="O8"/>
      <c r="P8"/>
      <c r="Q8"/>
      <c r="R8"/>
      <c r="S8"/>
      <c r="T8"/>
      <c r="U8"/>
      <c r="V8"/>
      <c r="W8"/>
      <c r="X8"/>
      <c r="Y8"/>
      <c r="Z8"/>
      <c r="AA8"/>
      <c r="AB8"/>
      <c r="AC8"/>
      <c r="AD8"/>
      <c r="AE8"/>
      <c r="AF8"/>
      <c r="AG8"/>
      <c r="AH8"/>
      <c r="AI8"/>
      <c r="AJ8"/>
      <c r="AK8"/>
      <c r="AL8"/>
    </row>
    <row r="9" spans="1:38" ht="22.5" x14ac:dyDescent="0.2">
      <c r="A9" s="227" t="s">
        <v>1166</v>
      </c>
      <c r="B9" s="149">
        <v>1</v>
      </c>
      <c r="C9" s="150">
        <v>150000</v>
      </c>
      <c r="D9" s="149">
        <v>1</v>
      </c>
      <c r="E9" s="150">
        <v>150000</v>
      </c>
      <c r="F9"/>
      <c r="G9"/>
      <c r="H9"/>
      <c r="I9"/>
      <c r="J9"/>
      <c r="K9"/>
      <c r="L9"/>
      <c r="M9"/>
      <c r="N9"/>
      <c r="O9"/>
      <c r="P9"/>
      <c r="Q9"/>
      <c r="R9"/>
      <c r="S9"/>
      <c r="T9"/>
      <c r="U9"/>
      <c r="V9"/>
      <c r="W9"/>
      <c r="X9"/>
      <c r="Y9"/>
      <c r="Z9"/>
      <c r="AA9"/>
      <c r="AB9"/>
      <c r="AC9"/>
      <c r="AD9"/>
      <c r="AE9"/>
      <c r="AF9"/>
      <c r="AG9"/>
      <c r="AH9"/>
      <c r="AI9"/>
      <c r="AJ9"/>
      <c r="AK9"/>
      <c r="AL9"/>
    </row>
    <row r="10" spans="1:38" ht="22.5" x14ac:dyDescent="0.2">
      <c r="A10" s="227" t="s">
        <v>1153</v>
      </c>
      <c r="B10" s="149">
        <v>1</v>
      </c>
      <c r="C10" s="150">
        <v>15000</v>
      </c>
      <c r="D10" s="149">
        <v>1</v>
      </c>
      <c r="E10" s="150">
        <v>15000</v>
      </c>
      <c r="F10"/>
      <c r="G10"/>
      <c r="H10"/>
      <c r="I10"/>
      <c r="J10"/>
      <c r="K10"/>
      <c r="L10"/>
      <c r="M10"/>
      <c r="N10"/>
      <c r="O10"/>
      <c r="P10"/>
      <c r="Q10"/>
      <c r="R10"/>
      <c r="S10"/>
      <c r="T10"/>
      <c r="U10"/>
      <c r="V10"/>
      <c r="W10"/>
      <c r="X10"/>
      <c r="Y10"/>
      <c r="Z10"/>
      <c r="AA10"/>
      <c r="AB10"/>
      <c r="AC10"/>
      <c r="AD10"/>
      <c r="AE10"/>
      <c r="AF10"/>
      <c r="AG10"/>
      <c r="AH10"/>
      <c r="AI10"/>
      <c r="AJ10"/>
      <c r="AK10"/>
      <c r="AL10"/>
    </row>
    <row r="11" spans="1:38" ht="12.75" x14ac:dyDescent="0.2">
      <c r="A11" s="227" t="s">
        <v>1114</v>
      </c>
      <c r="B11" s="149">
        <v>1</v>
      </c>
      <c r="C11" s="150">
        <v>5000</v>
      </c>
      <c r="D11" s="149">
        <v>1</v>
      </c>
      <c r="E11" s="150">
        <v>5000</v>
      </c>
      <c r="F11"/>
      <c r="G11"/>
      <c r="H11"/>
      <c r="I11"/>
      <c r="J11"/>
      <c r="K11"/>
      <c r="L11"/>
      <c r="M11"/>
      <c r="N11"/>
      <c r="O11"/>
      <c r="P11"/>
      <c r="Q11"/>
      <c r="R11"/>
      <c r="S11"/>
      <c r="T11"/>
      <c r="U11"/>
      <c r="V11"/>
      <c r="W11"/>
      <c r="X11"/>
      <c r="Y11"/>
      <c r="Z11"/>
      <c r="AA11"/>
      <c r="AB11"/>
      <c r="AC11"/>
      <c r="AD11"/>
      <c r="AE11"/>
      <c r="AF11"/>
      <c r="AG11"/>
      <c r="AH11"/>
      <c r="AI11"/>
      <c r="AJ11"/>
      <c r="AK11"/>
      <c r="AL11"/>
    </row>
    <row r="12" spans="1:38" ht="22.5" x14ac:dyDescent="0.2">
      <c r="A12" s="227" t="s">
        <v>1152</v>
      </c>
      <c r="B12" s="149">
        <v>1</v>
      </c>
      <c r="C12" s="150">
        <v>20000</v>
      </c>
      <c r="D12" s="149">
        <v>1</v>
      </c>
      <c r="E12" s="150">
        <v>20000</v>
      </c>
      <c r="F12"/>
      <c r="G12"/>
      <c r="H12"/>
      <c r="I12"/>
      <c r="J12"/>
      <c r="K12"/>
      <c r="L12"/>
      <c r="M12"/>
      <c r="N12"/>
      <c r="O12"/>
      <c r="P12"/>
      <c r="Q12"/>
      <c r="R12"/>
      <c r="S12"/>
      <c r="T12"/>
      <c r="U12"/>
      <c r="V12"/>
      <c r="W12"/>
      <c r="X12"/>
      <c r="Y12"/>
      <c r="Z12"/>
      <c r="AA12"/>
      <c r="AB12"/>
      <c r="AC12"/>
      <c r="AD12"/>
      <c r="AE12"/>
      <c r="AF12"/>
      <c r="AG12"/>
      <c r="AH12"/>
      <c r="AI12"/>
      <c r="AJ12"/>
      <c r="AK12"/>
      <c r="AL12"/>
    </row>
    <row r="13" spans="1:38" ht="12.75" x14ac:dyDescent="0.2">
      <c r="A13" s="227" t="s">
        <v>1151</v>
      </c>
      <c r="B13" s="149">
        <v>1</v>
      </c>
      <c r="C13" s="150">
        <v>50000</v>
      </c>
      <c r="D13" s="149">
        <v>1</v>
      </c>
      <c r="E13" s="150">
        <v>50000</v>
      </c>
      <c r="F13"/>
      <c r="G13" s="224"/>
      <c r="H13"/>
      <c r="I13"/>
      <c r="J13"/>
      <c r="K13"/>
      <c r="L13"/>
      <c r="M13"/>
      <c r="N13"/>
      <c r="O13"/>
      <c r="P13"/>
      <c r="Q13"/>
      <c r="R13"/>
      <c r="S13"/>
      <c r="T13"/>
      <c r="U13"/>
      <c r="V13"/>
      <c r="W13"/>
      <c r="X13"/>
      <c r="Y13"/>
      <c r="Z13"/>
      <c r="AA13"/>
      <c r="AB13"/>
      <c r="AC13"/>
      <c r="AD13"/>
      <c r="AE13"/>
      <c r="AF13"/>
      <c r="AG13"/>
      <c r="AH13"/>
      <c r="AI13"/>
      <c r="AJ13"/>
      <c r="AK13"/>
      <c r="AL13"/>
    </row>
    <row r="14" spans="1:38" ht="12.75" x14ac:dyDescent="0.2">
      <c r="A14" s="227" t="s">
        <v>1172</v>
      </c>
      <c r="B14" s="149">
        <v>1</v>
      </c>
      <c r="C14" s="150">
        <v>50000</v>
      </c>
      <c r="D14" s="149">
        <v>1</v>
      </c>
      <c r="E14" s="150">
        <v>50000</v>
      </c>
      <c r="F14"/>
      <c r="G14"/>
      <c r="H14"/>
      <c r="I14"/>
      <c r="J14"/>
      <c r="K14"/>
      <c r="L14"/>
      <c r="M14"/>
      <c r="N14"/>
      <c r="O14"/>
      <c r="P14"/>
      <c r="Q14"/>
      <c r="R14"/>
      <c r="S14"/>
      <c r="T14"/>
      <c r="U14"/>
      <c r="V14"/>
      <c r="W14"/>
      <c r="X14"/>
      <c r="Y14"/>
      <c r="Z14"/>
      <c r="AA14"/>
      <c r="AB14"/>
      <c r="AC14"/>
      <c r="AD14"/>
      <c r="AE14"/>
      <c r="AF14"/>
      <c r="AG14"/>
      <c r="AH14"/>
      <c r="AI14"/>
      <c r="AJ14"/>
      <c r="AK14"/>
      <c r="AL14"/>
    </row>
    <row r="15" spans="1:38" ht="12.75" x14ac:dyDescent="0.2">
      <c r="A15" s="229" t="s">
        <v>1019</v>
      </c>
      <c r="B15" s="149">
        <v>2</v>
      </c>
      <c r="C15" s="150">
        <v>6000</v>
      </c>
      <c r="D15" s="149">
        <v>2</v>
      </c>
      <c r="E15" s="150">
        <v>6000</v>
      </c>
      <c r="F15"/>
      <c r="G15"/>
      <c r="H15"/>
      <c r="I15"/>
      <c r="J15"/>
      <c r="K15"/>
      <c r="L15"/>
      <c r="M15"/>
      <c r="N15"/>
      <c r="O15"/>
      <c r="P15"/>
      <c r="Q15"/>
      <c r="R15"/>
      <c r="S15"/>
      <c r="T15"/>
      <c r="U15"/>
      <c r="V15"/>
      <c r="W15"/>
      <c r="X15"/>
      <c r="Y15"/>
      <c r="Z15"/>
      <c r="AA15"/>
      <c r="AB15"/>
      <c r="AC15"/>
      <c r="AD15"/>
      <c r="AE15"/>
      <c r="AF15"/>
      <c r="AG15"/>
      <c r="AH15"/>
      <c r="AI15"/>
      <c r="AJ15"/>
      <c r="AK15"/>
      <c r="AL15"/>
    </row>
    <row r="16" spans="1:38" ht="12.75" x14ac:dyDescent="0.2">
      <c r="A16" s="227" t="s">
        <v>60</v>
      </c>
      <c r="B16" s="149">
        <v>294</v>
      </c>
      <c r="C16" s="150">
        <v>70560</v>
      </c>
      <c r="D16" s="149">
        <v>294</v>
      </c>
      <c r="E16" s="150">
        <v>70560</v>
      </c>
      <c r="F16"/>
      <c r="G16"/>
      <c r="H16"/>
      <c r="I16"/>
      <c r="J16"/>
      <c r="K16"/>
      <c r="L16"/>
      <c r="M16"/>
      <c r="N16"/>
      <c r="O16"/>
      <c r="P16"/>
      <c r="Q16"/>
      <c r="R16"/>
      <c r="S16"/>
      <c r="T16"/>
      <c r="U16"/>
      <c r="V16"/>
      <c r="W16"/>
      <c r="X16"/>
      <c r="Y16"/>
      <c r="Z16"/>
      <c r="AA16"/>
      <c r="AB16"/>
      <c r="AC16"/>
      <c r="AD16"/>
      <c r="AE16"/>
      <c r="AF16"/>
      <c r="AG16"/>
      <c r="AH16"/>
      <c r="AI16"/>
      <c r="AJ16"/>
      <c r="AK16"/>
      <c r="AL16"/>
    </row>
    <row r="17" spans="1:38" ht="12.75" x14ac:dyDescent="0.2">
      <c r="A17" s="227" t="s">
        <v>1103</v>
      </c>
      <c r="B17" s="149">
        <v>16</v>
      </c>
      <c r="C17" s="150">
        <v>3840</v>
      </c>
      <c r="D17" s="149">
        <v>16</v>
      </c>
      <c r="E17" s="150">
        <v>3840</v>
      </c>
      <c r="F17"/>
      <c r="G17"/>
      <c r="H17"/>
      <c r="I17"/>
      <c r="J17"/>
      <c r="K17"/>
      <c r="L17"/>
      <c r="M17"/>
      <c r="N17"/>
      <c r="O17"/>
      <c r="P17"/>
      <c r="Q17"/>
      <c r="R17"/>
      <c r="S17"/>
      <c r="T17"/>
      <c r="U17"/>
      <c r="V17"/>
      <c r="W17"/>
      <c r="X17"/>
      <c r="Y17"/>
      <c r="Z17"/>
      <c r="AA17"/>
      <c r="AB17"/>
      <c r="AC17"/>
      <c r="AD17"/>
      <c r="AE17"/>
      <c r="AF17"/>
      <c r="AG17"/>
      <c r="AH17"/>
      <c r="AI17"/>
      <c r="AJ17"/>
      <c r="AK17"/>
      <c r="AL17"/>
    </row>
    <row r="18" spans="1:38" ht="12.75" x14ac:dyDescent="0.2">
      <c r="A18" s="227" t="s">
        <v>1105</v>
      </c>
      <c r="B18" s="149">
        <v>24</v>
      </c>
      <c r="C18" s="150">
        <v>4248</v>
      </c>
      <c r="D18" s="149">
        <v>24</v>
      </c>
      <c r="E18" s="150">
        <v>4248</v>
      </c>
      <c r="F18"/>
      <c r="G18"/>
      <c r="H18"/>
      <c r="I18"/>
      <c r="J18"/>
      <c r="K18"/>
      <c r="L18"/>
      <c r="M18"/>
      <c r="N18"/>
      <c r="O18"/>
      <c r="P18"/>
      <c r="Q18"/>
      <c r="R18"/>
      <c r="S18"/>
      <c r="T18"/>
      <c r="U18"/>
      <c r="V18"/>
      <c r="W18"/>
      <c r="X18"/>
      <c r="Y18"/>
      <c r="Z18"/>
      <c r="AA18"/>
      <c r="AB18"/>
      <c r="AC18"/>
      <c r="AD18"/>
      <c r="AE18"/>
      <c r="AF18"/>
      <c r="AG18"/>
      <c r="AH18"/>
      <c r="AI18"/>
      <c r="AJ18"/>
      <c r="AK18"/>
      <c r="AL18"/>
    </row>
    <row r="19" spans="1:38" ht="12.75" x14ac:dyDescent="0.2">
      <c r="A19" s="227" t="s">
        <v>1078</v>
      </c>
      <c r="B19" s="149">
        <v>96</v>
      </c>
      <c r="C19" s="150">
        <v>76800</v>
      </c>
      <c r="D19" s="149">
        <v>96</v>
      </c>
      <c r="E19" s="150">
        <v>76800</v>
      </c>
      <c r="F19"/>
      <c r="G19"/>
      <c r="H19"/>
      <c r="I19"/>
      <c r="J19"/>
      <c r="K19"/>
      <c r="L19"/>
      <c r="M19"/>
      <c r="N19"/>
      <c r="O19"/>
      <c r="P19"/>
      <c r="Q19"/>
      <c r="R19"/>
      <c r="S19"/>
      <c r="T19"/>
      <c r="U19"/>
      <c r="V19"/>
      <c r="W19"/>
      <c r="X19"/>
      <c r="Y19"/>
      <c r="Z19"/>
      <c r="AA19"/>
      <c r="AB19"/>
      <c r="AC19"/>
      <c r="AD19"/>
      <c r="AE19"/>
      <c r="AF19"/>
      <c r="AG19"/>
      <c r="AH19"/>
      <c r="AI19"/>
      <c r="AJ19"/>
      <c r="AK19"/>
      <c r="AL19"/>
    </row>
    <row r="20" spans="1:38" ht="12.75" x14ac:dyDescent="0.2">
      <c r="A20" s="227" t="s">
        <v>1167</v>
      </c>
      <c r="B20" s="149">
        <v>4</v>
      </c>
      <c r="C20" s="150">
        <v>1600</v>
      </c>
      <c r="D20" s="149">
        <v>4</v>
      </c>
      <c r="E20" s="150">
        <v>1600</v>
      </c>
      <c r="F20"/>
      <c r="G20"/>
      <c r="H20"/>
      <c r="I20"/>
      <c r="J20"/>
      <c r="K20"/>
      <c r="L20"/>
      <c r="M20"/>
      <c r="N20"/>
      <c r="O20"/>
      <c r="P20"/>
      <c r="Q20"/>
      <c r="R20"/>
      <c r="S20"/>
      <c r="T20"/>
      <c r="U20"/>
      <c r="V20"/>
      <c r="W20"/>
      <c r="X20"/>
      <c r="Y20"/>
      <c r="Z20"/>
      <c r="AA20"/>
      <c r="AB20"/>
      <c r="AC20"/>
      <c r="AD20"/>
      <c r="AE20"/>
      <c r="AF20"/>
      <c r="AG20"/>
      <c r="AH20"/>
      <c r="AI20"/>
      <c r="AJ20"/>
      <c r="AK20"/>
      <c r="AL20"/>
    </row>
    <row r="21" spans="1:38" ht="12.75" x14ac:dyDescent="0.2">
      <c r="A21" s="227" t="s">
        <v>106</v>
      </c>
      <c r="B21" s="149">
        <v>2</v>
      </c>
      <c r="C21" s="150">
        <v>1000</v>
      </c>
      <c r="D21" s="149">
        <v>2</v>
      </c>
      <c r="E21" s="150">
        <v>1000</v>
      </c>
      <c r="F21"/>
      <c r="G21"/>
      <c r="H21"/>
      <c r="I21"/>
      <c r="J21"/>
      <c r="K21"/>
      <c r="L21"/>
      <c r="M21"/>
      <c r="N21"/>
      <c r="O21"/>
      <c r="P21"/>
      <c r="Q21"/>
      <c r="R21"/>
      <c r="S21"/>
      <c r="T21"/>
      <c r="U21"/>
      <c r="V21"/>
      <c r="W21"/>
      <c r="X21"/>
      <c r="Y21"/>
      <c r="Z21"/>
      <c r="AA21"/>
      <c r="AB21"/>
      <c r="AC21"/>
      <c r="AD21"/>
      <c r="AE21"/>
      <c r="AF21"/>
      <c r="AG21"/>
      <c r="AH21"/>
      <c r="AI21"/>
      <c r="AJ21"/>
      <c r="AK21"/>
      <c r="AL21"/>
    </row>
    <row r="22" spans="1:38" ht="12.75" x14ac:dyDescent="0.2">
      <c r="A22" s="227" t="s">
        <v>310</v>
      </c>
      <c r="B22" s="149">
        <v>2</v>
      </c>
      <c r="C22" s="150">
        <v>10000</v>
      </c>
      <c r="D22" s="149">
        <v>2</v>
      </c>
      <c r="E22" s="150">
        <v>10000</v>
      </c>
      <c r="F22"/>
      <c r="G22"/>
      <c r="H22"/>
      <c r="I22"/>
      <c r="J22"/>
      <c r="K22"/>
      <c r="L22"/>
      <c r="M22"/>
      <c r="N22"/>
      <c r="O22"/>
      <c r="P22"/>
      <c r="Q22"/>
      <c r="R22"/>
      <c r="S22"/>
      <c r="T22"/>
      <c r="U22"/>
      <c r="V22"/>
      <c r="W22"/>
      <c r="X22"/>
      <c r="Y22"/>
      <c r="Z22"/>
      <c r="AA22"/>
      <c r="AB22"/>
      <c r="AC22"/>
      <c r="AD22"/>
      <c r="AE22"/>
      <c r="AF22"/>
      <c r="AG22"/>
      <c r="AH22"/>
      <c r="AI22"/>
      <c r="AJ22"/>
      <c r="AK22"/>
      <c r="AL22"/>
    </row>
    <row r="23" spans="1:38" ht="12.75" x14ac:dyDescent="0.2">
      <c r="A23" s="227" t="s">
        <v>212</v>
      </c>
      <c r="B23" s="149">
        <v>214</v>
      </c>
      <c r="C23" s="150">
        <v>321000</v>
      </c>
      <c r="D23" s="149">
        <v>214</v>
      </c>
      <c r="E23" s="150">
        <v>321000</v>
      </c>
      <c r="F23"/>
      <c r="G23"/>
      <c r="H23"/>
      <c r="I23"/>
      <c r="J23"/>
      <c r="K23"/>
      <c r="L23"/>
      <c r="M23"/>
      <c r="N23"/>
      <c r="O23"/>
      <c r="P23"/>
      <c r="Q23"/>
      <c r="R23"/>
      <c r="S23"/>
      <c r="T23"/>
      <c r="U23"/>
      <c r="V23"/>
      <c r="W23"/>
      <c r="X23"/>
      <c r="Y23"/>
      <c r="Z23"/>
      <c r="AA23"/>
      <c r="AB23"/>
      <c r="AC23"/>
      <c r="AD23"/>
      <c r="AE23"/>
      <c r="AF23"/>
      <c r="AG23"/>
      <c r="AH23"/>
      <c r="AI23"/>
      <c r="AJ23"/>
      <c r="AK23"/>
      <c r="AL23"/>
    </row>
    <row r="24" spans="1:38" ht="12.75" x14ac:dyDescent="0.2">
      <c r="A24" s="227" t="s">
        <v>1077</v>
      </c>
      <c r="B24" s="149">
        <v>22</v>
      </c>
      <c r="C24" s="150">
        <v>66000</v>
      </c>
      <c r="D24" s="149">
        <v>22</v>
      </c>
      <c r="E24" s="150">
        <v>66000</v>
      </c>
      <c r="F24"/>
      <c r="G24"/>
      <c r="H24"/>
      <c r="I24"/>
      <c r="J24"/>
      <c r="K24"/>
      <c r="L24"/>
      <c r="M24"/>
      <c r="N24"/>
      <c r="O24"/>
      <c r="P24"/>
      <c r="Q24"/>
      <c r="R24"/>
      <c r="S24"/>
      <c r="T24"/>
      <c r="U24"/>
      <c r="V24"/>
      <c r="W24"/>
      <c r="X24"/>
      <c r="Y24"/>
      <c r="Z24"/>
      <c r="AA24"/>
      <c r="AB24"/>
      <c r="AC24"/>
      <c r="AD24"/>
      <c r="AE24"/>
      <c r="AF24"/>
      <c r="AG24"/>
      <c r="AH24"/>
      <c r="AI24"/>
      <c r="AJ24"/>
      <c r="AK24"/>
      <c r="AL24"/>
    </row>
    <row r="25" spans="1:38" ht="12.75" x14ac:dyDescent="0.2">
      <c r="A25" s="227" t="s">
        <v>1133</v>
      </c>
      <c r="B25" s="149">
        <v>3</v>
      </c>
      <c r="C25" s="150">
        <v>60000</v>
      </c>
      <c r="D25" s="149">
        <v>3</v>
      </c>
      <c r="E25" s="150">
        <v>60000</v>
      </c>
      <c r="F25"/>
      <c r="G25"/>
      <c r="H25"/>
      <c r="I25"/>
      <c r="J25"/>
      <c r="K25"/>
      <c r="L25"/>
      <c r="M25"/>
      <c r="N25"/>
      <c r="O25"/>
      <c r="P25"/>
      <c r="Q25"/>
      <c r="R25"/>
      <c r="S25"/>
      <c r="T25"/>
      <c r="U25"/>
      <c r="V25"/>
      <c r="W25"/>
      <c r="X25"/>
      <c r="Y25"/>
      <c r="Z25"/>
      <c r="AA25"/>
      <c r="AB25"/>
      <c r="AC25"/>
      <c r="AD25"/>
      <c r="AE25"/>
      <c r="AF25"/>
      <c r="AG25"/>
      <c r="AH25"/>
      <c r="AI25"/>
      <c r="AJ25"/>
      <c r="AK25"/>
      <c r="AL25"/>
    </row>
    <row r="26" spans="1:38" ht="22.5" x14ac:dyDescent="0.2">
      <c r="A26" s="227" t="s">
        <v>1163</v>
      </c>
      <c r="B26" s="149">
        <v>1</v>
      </c>
      <c r="C26" s="150">
        <v>29500</v>
      </c>
      <c r="D26" s="149">
        <v>1</v>
      </c>
      <c r="E26" s="150">
        <v>29500</v>
      </c>
      <c r="F26"/>
      <c r="G26"/>
      <c r="H26"/>
      <c r="I26"/>
      <c r="J26"/>
      <c r="K26"/>
      <c r="L26"/>
      <c r="M26"/>
      <c r="N26"/>
      <c r="O26"/>
      <c r="P26"/>
      <c r="Q26"/>
      <c r="R26"/>
      <c r="S26"/>
      <c r="T26"/>
      <c r="U26"/>
      <c r="V26"/>
      <c r="W26"/>
      <c r="X26"/>
      <c r="Y26"/>
      <c r="Z26"/>
      <c r="AA26"/>
      <c r="AB26"/>
      <c r="AC26"/>
      <c r="AD26"/>
      <c r="AE26"/>
      <c r="AF26"/>
      <c r="AG26"/>
      <c r="AH26"/>
      <c r="AI26"/>
      <c r="AJ26"/>
      <c r="AK26"/>
      <c r="AL26"/>
    </row>
    <row r="27" spans="1:38" ht="12.75" x14ac:dyDescent="0.2">
      <c r="A27" s="227" t="s">
        <v>1160</v>
      </c>
      <c r="B27" s="149">
        <v>1</v>
      </c>
      <c r="C27" s="150">
        <v>1500</v>
      </c>
      <c r="D27" s="149">
        <v>1</v>
      </c>
      <c r="E27" s="150">
        <v>1500</v>
      </c>
      <c r="F27"/>
      <c r="G27"/>
      <c r="H27"/>
      <c r="I27"/>
      <c r="J27"/>
      <c r="K27"/>
      <c r="L27"/>
      <c r="M27"/>
      <c r="N27"/>
      <c r="O27"/>
      <c r="P27"/>
      <c r="Q27"/>
      <c r="R27"/>
      <c r="S27"/>
      <c r="T27"/>
      <c r="U27"/>
      <c r="V27"/>
      <c r="W27"/>
      <c r="X27"/>
      <c r="Y27"/>
      <c r="Z27"/>
      <c r="AA27"/>
      <c r="AB27"/>
      <c r="AC27"/>
      <c r="AD27"/>
      <c r="AE27"/>
      <c r="AF27"/>
      <c r="AG27"/>
      <c r="AH27"/>
      <c r="AI27"/>
      <c r="AJ27"/>
      <c r="AK27"/>
      <c r="AL27"/>
    </row>
    <row r="28" spans="1:38" ht="12.75" x14ac:dyDescent="0.2">
      <c r="A28" s="227" t="s">
        <v>1176</v>
      </c>
      <c r="B28" s="149">
        <v>695</v>
      </c>
      <c r="C28" s="150">
        <v>945673</v>
      </c>
      <c r="D28" s="149">
        <v>695</v>
      </c>
      <c r="E28" s="150">
        <v>945673</v>
      </c>
      <c r="F28"/>
      <c r="G28"/>
      <c r="H28"/>
      <c r="I28"/>
      <c r="J28"/>
      <c r="K28"/>
      <c r="L28"/>
      <c r="M28"/>
      <c r="N28"/>
      <c r="O28"/>
      <c r="P28"/>
      <c r="Q28"/>
      <c r="R28"/>
      <c r="S28"/>
      <c r="T28"/>
      <c r="U28"/>
      <c r="V28"/>
      <c r="W28"/>
      <c r="X28"/>
      <c r="Y28"/>
      <c r="Z28"/>
      <c r="AA28"/>
      <c r="AB28"/>
      <c r="AC28"/>
      <c r="AD28"/>
      <c r="AE28"/>
      <c r="AF28"/>
      <c r="AG28"/>
      <c r="AH28"/>
      <c r="AI28"/>
      <c r="AJ28"/>
      <c r="AK28"/>
      <c r="AL28"/>
    </row>
    <row r="29" spans="1:38" ht="12.75" x14ac:dyDescent="0.2">
      <c r="A29" s="225"/>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ht="12.75" x14ac:dyDescent="0.2">
      <c r="A30" s="225"/>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ht="12.75" x14ac:dyDescent="0.2">
      <c r="A31" s="225"/>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ht="12.75" x14ac:dyDescent="0.2">
      <c r="A32" s="225"/>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38" ht="12.75" x14ac:dyDescent="0.2">
      <c r="A33" s="225"/>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38" ht="12.75" x14ac:dyDescent="0.2">
      <c r="A34" s="225"/>
      <c r="B3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1:38" ht="12.75" x14ac:dyDescent="0.2">
      <c r="A35" s="225"/>
      <c r="B35"/>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1:38" ht="12.75" x14ac:dyDescent="0.2">
      <c r="A36" s="225"/>
      <c r="B36"/>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1:38" ht="12.75" x14ac:dyDescent="0.2">
      <c r="A37" s="225"/>
      <c r="B37"/>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1:38" ht="12.75" x14ac:dyDescent="0.2">
      <c r="A38" s="225"/>
      <c r="B38"/>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1:38" ht="12.75" x14ac:dyDescent="0.2">
      <c r="A39" s="225"/>
      <c r="B39"/>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1:38" ht="12.75" x14ac:dyDescent="0.2">
      <c r="A40" s="225"/>
      <c r="B40"/>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1:38" ht="12.75" x14ac:dyDescent="0.2">
      <c r="A41" s="225"/>
      <c r="B41"/>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1:38" ht="12.75" x14ac:dyDescent="0.2">
      <c r="A42" s="225"/>
      <c r="B42"/>
      <c r="C42"/>
      <c r="D42"/>
      <c r="E42"/>
      <c r="F42"/>
      <c r="G42"/>
      <c r="H42"/>
      <c r="I42"/>
      <c r="J42"/>
      <c r="K42"/>
      <c r="L42"/>
      <c r="M42"/>
      <c r="N42"/>
      <c r="O42"/>
      <c r="P42"/>
      <c r="Q42"/>
      <c r="R42"/>
      <c r="S42"/>
      <c r="T42"/>
      <c r="U42"/>
      <c r="V42"/>
      <c r="W42"/>
      <c r="X42"/>
      <c r="Y42"/>
      <c r="Z42"/>
      <c r="AA42"/>
      <c r="AB42"/>
    </row>
    <row r="43" spans="1:38" ht="12.75" x14ac:dyDescent="0.2">
      <c r="A43" s="225"/>
      <c r="B43"/>
      <c r="C43"/>
      <c r="D43"/>
      <c r="E43"/>
      <c r="F43"/>
      <c r="G43"/>
      <c r="H43"/>
      <c r="I43"/>
      <c r="J43"/>
      <c r="K43"/>
      <c r="L43"/>
      <c r="M43"/>
      <c r="N43"/>
      <c r="O43"/>
      <c r="P43"/>
      <c r="Q43"/>
      <c r="R43"/>
      <c r="S43"/>
      <c r="T43"/>
      <c r="U43"/>
      <c r="V43"/>
      <c r="W43"/>
      <c r="X43"/>
      <c r="Y43"/>
      <c r="Z43"/>
      <c r="AA43"/>
      <c r="AB43"/>
    </row>
    <row r="44" spans="1:38" ht="12.75" x14ac:dyDescent="0.2">
      <c r="A44" s="225"/>
      <c r="B44"/>
      <c r="C44"/>
      <c r="D44"/>
      <c r="E44"/>
      <c r="F44"/>
      <c r="G44"/>
      <c r="H44"/>
      <c r="I44"/>
      <c r="J44"/>
      <c r="K44"/>
      <c r="L44"/>
      <c r="M44"/>
      <c r="N44"/>
      <c r="O44"/>
      <c r="P44"/>
      <c r="Q44"/>
      <c r="R44"/>
      <c r="S44"/>
      <c r="T44"/>
      <c r="U44"/>
      <c r="V44"/>
      <c r="W44"/>
      <c r="X44"/>
      <c r="Y44"/>
      <c r="Z44"/>
      <c r="AA44"/>
      <c r="AB44"/>
    </row>
    <row r="45" spans="1:38" ht="12.75" x14ac:dyDescent="0.2">
      <c r="A45" s="225"/>
      <c r="B45"/>
      <c r="C45"/>
      <c r="D45"/>
      <c r="E45"/>
      <c r="F45"/>
      <c r="G45"/>
      <c r="H45"/>
      <c r="I45"/>
      <c r="J45"/>
      <c r="K45"/>
      <c r="L45"/>
      <c r="M45"/>
      <c r="N45"/>
      <c r="O45"/>
      <c r="P45"/>
      <c r="Q45"/>
      <c r="R45"/>
      <c r="S45"/>
      <c r="T45"/>
      <c r="U45"/>
      <c r="V45"/>
      <c r="W45"/>
      <c r="X45"/>
      <c r="Y45"/>
      <c r="Z45"/>
      <c r="AA45"/>
      <c r="AB45"/>
    </row>
    <row r="46" spans="1:38" ht="12.75" x14ac:dyDescent="0.2">
      <c r="A46" s="225"/>
      <c r="B46"/>
      <c r="C46"/>
      <c r="D46"/>
      <c r="E46"/>
      <c r="F46"/>
      <c r="G46"/>
      <c r="H46"/>
      <c r="I46"/>
      <c r="J46"/>
      <c r="K46"/>
      <c r="L46"/>
      <c r="M46"/>
      <c r="N46"/>
      <c r="O46"/>
      <c r="P46"/>
      <c r="Q46"/>
      <c r="R46"/>
      <c r="S46"/>
      <c r="T46"/>
      <c r="U46"/>
      <c r="V46"/>
      <c r="W46"/>
      <c r="X46"/>
      <c r="Y46"/>
      <c r="Z46"/>
      <c r="AA46"/>
      <c r="AB46"/>
    </row>
    <row r="47" spans="1:38" ht="12.75" x14ac:dyDescent="0.2">
      <c r="A47" s="225"/>
      <c r="B47"/>
      <c r="C47"/>
      <c r="D47"/>
      <c r="E47"/>
      <c r="F47"/>
      <c r="G47"/>
      <c r="H47"/>
      <c r="I47"/>
      <c r="J47"/>
      <c r="K47"/>
      <c r="L47"/>
      <c r="M47"/>
      <c r="N47"/>
      <c r="O47"/>
      <c r="P47"/>
      <c r="Q47"/>
      <c r="R47"/>
      <c r="S47"/>
      <c r="T47"/>
      <c r="U47"/>
      <c r="V47"/>
      <c r="W47"/>
      <c r="X47"/>
      <c r="Y47"/>
      <c r="Z47"/>
      <c r="AA47"/>
      <c r="AB47"/>
    </row>
    <row r="48" spans="1:38" ht="12.75" x14ac:dyDescent="0.2">
      <c r="A48" s="225"/>
      <c r="B48"/>
      <c r="C48"/>
      <c r="D48"/>
      <c r="E48"/>
      <c r="F48"/>
      <c r="G48"/>
      <c r="H48"/>
      <c r="I48"/>
      <c r="J48"/>
      <c r="K48"/>
      <c r="L48"/>
      <c r="M48"/>
      <c r="N48"/>
      <c r="O48"/>
      <c r="P48"/>
      <c r="Q48"/>
      <c r="R48"/>
      <c r="S48"/>
      <c r="T48"/>
      <c r="U48"/>
      <c r="V48"/>
      <c r="W48"/>
      <c r="X48"/>
      <c r="Y48"/>
      <c r="Z48"/>
      <c r="AA48"/>
      <c r="AB48"/>
    </row>
    <row r="49" spans="1:28" ht="12.75" x14ac:dyDescent="0.2">
      <c r="A49" s="225"/>
      <c r="B49"/>
      <c r="C49"/>
      <c r="D49"/>
      <c r="E49"/>
      <c r="F49"/>
      <c r="G49"/>
      <c r="H49"/>
      <c r="I49"/>
      <c r="J49"/>
      <c r="K49"/>
      <c r="L49"/>
      <c r="M49"/>
      <c r="N49"/>
      <c r="O49"/>
      <c r="P49"/>
      <c r="Q49"/>
      <c r="R49"/>
      <c r="S49"/>
      <c r="T49"/>
      <c r="U49"/>
      <c r="V49"/>
      <c r="W49"/>
      <c r="X49"/>
      <c r="Y49"/>
      <c r="Z49"/>
      <c r="AA49"/>
      <c r="AB49"/>
    </row>
    <row r="50" spans="1:28" ht="12.75" x14ac:dyDescent="0.2">
      <c r="A50" s="225"/>
      <c r="B50"/>
      <c r="C50"/>
      <c r="D50"/>
      <c r="E50"/>
      <c r="F50"/>
      <c r="G50"/>
      <c r="H50"/>
      <c r="I50"/>
      <c r="J50"/>
      <c r="K50"/>
      <c r="L50"/>
      <c r="M50"/>
      <c r="N50"/>
      <c r="O50"/>
      <c r="P50"/>
      <c r="Q50"/>
      <c r="R50"/>
      <c r="S50"/>
      <c r="T50"/>
      <c r="U50"/>
      <c r="V50"/>
      <c r="W50"/>
      <c r="X50"/>
      <c r="Y50"/>
      <c r="Z50"/>
      <c r="AA50"/>
      <c r="AB50"/>
    </row>
    <row r="51" spans="1:28" ht="12.75" x14ac:dyDescent="0.2">
      <c r="A51" s="225"/>
      <c r="B51"/>
      <c r="C51"/>
      <c r="D51"/>
      <c r="E51"/>
      <c r="F51"/>
      <c r="G51"/>
      <c r="H51"/>
      <c r="I51"/>
      <c r="J51"/>
      <c r="K51"/>
      <c r="L51"/>
      <c r="M51"/>
      <c r="N51"/>
      <c r="O51"/>
      <c r="P51"/>
      <c r="Q51"/>
      <c r="R51"/>
      <c r="S51"/>
      <c r="T51"/>
      <c r="U51"/>
      <c r="V51"/>
      <c r="W51"/>
      <c r="X51"/>
      <c r="Y51"/>
      <c r="Z51"/>
      <c r="AA51"/>
      <c r="AB51"/>
    </row>
    <row r="52" spans="1:28" ht="12.75" x14ac:dyDescent="0.2">
      <c r="A52" s="225"/>
      <c r="B52"/>
      <c r="C52"/>
      <c r="D52"/>
      <c r="E52"/>
      <c r="F52"/>
      <c r="G52"/>
      <c r="H52"/>
      <c r="I52"/>
      <c r="J52"/>
      <c r="K52"/>
      <c r="L52"/>
      <c r="M52"/>
      <c r="N52"/>
      <c r="O52"/>
      <c r="P52"/>
      <c r="Q52"/>
      <c r="R52"/>
      <c r="S52"/>
      <c r="T52"/>
      <c r="U52"/>
      <c r="V52"/>
      <c r="W52"/>
      <c r="X52"/>
      <c r="Y52"/>
      <c r="Z52"/>
      <c r="AA52"/>
      <c r="AB52"/>
    </row>
    <row r="53" spans="1:28" ht="12.75" x14ac:dyDescent="0.2">
      <c r="A53" s="225"/>
      <c r="B53"/>
      <c r="C53"/>
      <c r="D53"/>
      <c r="E53"/>
      <c r="F53"/>
      <c r="G53"/>
      <c r="H53"/>
      <c r="I53"/>
      <c r="J53"/>
      <c r="K53"/>
      <c r="L53"/>
      <c r="M53"/>
      <c r="N53"/>
      <c r="O53"/>
      <c r="P53"/>
      <c r="Q53"/>
      <c r="R53"/>
      <c r="S53"/>
      <c r="T53"/>
      <c r="U53"/>
      <c r="V53"/>
      <c r="W53"/>
      <c r="X53"/>
      <c r="Y53"/>
      <c r="Z53"/>
      <c r="AA53"/>
      <c r="AB53"/>
    </row>
    <row r="54" spans="1:28" ht="12.75" x14ac:dyDescent="0.2">
      <c r="A54" s="225"/>
      <c r="B54"/>
      <c r="C54"/>
      <c r="D54"/>
      <c r="E54"/>
      <c r="F54"/>
      <c r="G54"/>
      <c r="H54"/>
      <c r="I54"/>
      <c r="J54"/>
      <c r="K54"/>
      <c r="L54"/>
      <c r="M54"/>
      <c r="N54"/>
      <c r="O54"/>
      <c r="P54"/>
      <c r="Q54"/>
      <c r="R54"/>
      <c r="S54"/>
      <c r="T54"/>
      <c r="U54"/>
      <c r="V54"/>
      <c r="W54"/>
      <c r="X54"/>
      <c r="Y54"/>
      <c r="Z54"/>
      <c r="AA54"/>
      <c r="AB54"/>
    </row>
    <row r="55" spans="1:28" ht="12.75" x14ac:dyDescent="0.2">
      <c r="A55" s="225"/>
      <c r="B55"/>
      <c r="C55"/>
      <c r="D55"/>
      <c r="E55"/>
      <c r="F55"/>
      <c r="G55"/>
      <c r="H55"/>
      <c r="I55"/>
      <c r="J55"/>
      <c r="K55"/>
      <c r="L55"/>
      <c r="M55"/>
      <c r="N55"/>
      <c r="O55"/>
      <c r="P55"/>
      <c r="Q55"/>
      <c r="R55"/>
      <c r="S55"/>
      <c r="T55"/>
      <c r="U55"/>
      <c r="V55"/>
      <c r="W55"/>
      <c r="X55"/>
      <c r="Y55"/>
      <c r="Z55"/>
      <c r="AA55"/>
      <c r="AB55"/>
    </row>
    <row r="56" spans="1:28" ht="12.75" x14ac:dyDescent="0.2">
      <c r="A56" s="225"/>
      <c r="B56"/>
      <c r="C56"/>
      <c r="D56"/>
      <c r="E56"/>
      <c r="F56"/>
      <c r="G56"/>
      <c r="H56"/>
      <c r="I56"/>
      <c r="J56"/>
      <c r="K56"/>
      <c r="L56"/>
      <c r="M56"/>
      <c r="N56"/>
      <c r="O56"/>
      <c r="P56"/>
      <c r="Q56"/>
      <c r="R56"/>
      <c r="S56"/>
      <c r="T56"/>
      <c r="U56"/>
      <c r="V56"/>
      <c r="W56"/>
      <c r="X56"/>
      <c r="Y56"/>
      <c r="Z56"/>
      <c r="AA56"/>
      <c r="AB56"/>
    </row>
    <row r="57" spans="1:28" ht="12.75" x14ac:dyDescent="0.2">
      <c r="A57" s="225"/>
      <c r="B57"/>
      <c r="C57"/>
      <c r="D57"/>
      <c r="E57"/>
      <c r="F57"/>
      <c r="G57"/>
      <c r="H57"/>
      <c r="I57"/>
      <c r="J57"/>
      <c r="K57"/>
      <c r="L57"/>
      <c r="M57"/>
      <c r="N57"/>
      <c r="O57"/>
      <c r="P57"/>
      <c r="Q57"/>
      <c r="R57"/>
      <c r="S57"/>
      <c r="T57"/>
      <c r="U57"/>
      <c r="V57"/>
      <c r="W57"/>
      <c r="X57"/>
      <c r="Y57"/>
      <c r="Z57"/>
      <c r="AA57"/>
      <c r="AB57"/>
    </row>
    <row r="58" spans="1:28" ht="12.75" x14ac:dyDescent="0.2">
      <c r="A58" s="225"/>
      <c r="B58"/>
      <c r="C58"/>
      <c r="D58"/>
      <c r="E58"/>
      <c r="F58"/>
      <c r="G58"/>
      <c r="H58"/>
      <c r="I58"/>
      <c r="J58"/>
      <c r="K58"/>
      <c r="L58"/>
      <c r="M58"/>
      <c r="N58"/>
      <c r="O58"/>
      <c r="P58"/>
      <c r="Q58"/>
      <c r="R58"/>
      <c r="S58"/>
      <c r="T58"/>
      <c r="U58"/>
      <c r="V58"/>
      <c r="W58"/>
      <c r="X58"/>
      <c r="Y58"/>
      <c r="Z58"/>
      <c r="AA58"/>
      <c r="AB58"/>
    </row>
    <row r="59" spans="1:28" ht="12.75" x14ac:dyDescent="0.2">
      <c r="A59" s="225"/>
      <c r="B59"/>
      <c r="C59"/>
      <c r="D59"/>
      <c r="E59"/>
      <c r="F59"/>
      <c r="G59"/>
      <c r="H59"/>
      <c r="I59"/>
      <c r="J59"/>
      <c r="K59"/>
      <c r="L59"/>
      <c r="M59"/>
      <c r="N59"/>
      <c r="O59"/>
      <c r="P59"/>
      <c r="Q59"/>
      <c r="R59"/>
      <c r="S59"/>
      <c r="T59"/>
      <c r="U59"/>
      <c r="V59"/>
      <c r="W59"/>
      <c r="X59"/>
      <c r="Y59"/>
      <c r="Z59"/>
      <c r="AA59"/>
      <c r="AB59"/>
    </row>
    <row r="60" spans="1:28" ht="12.75" x14ac:dyDescent="0.2">
      <c r="A60" s="225"/>
      <c r="B60"/>
      <c r="C60"/>
      <c r="D60"/>
      <c r="E60"/>
      <c r="F60"/>
      <c r="G60"/>
      <c r="H60"/>
      <c r="I60"/>
      <c r="J60"/>
      <c r="K60"/>
      <c r="L60"/>
      <c r="M60"/>
      <c r="N60"/>
      <c r="O60"/>
      <c r="P60"/>
      <c r="Q60"/>
      <c r="R60"/>
      <c r="S60"/>
      <c r="T60"/>
      <c r="U60"/>
      <c r="V60"/>
      <c r="W60"/>
      <c r="X60"/>
      <c r="Y60"/>
      <c r="Z60"/>
      <c r="AA60"/>
      <c r="AB60"/>
    </row>
    <row r="61" spans="1:28" ht="12.75" x14ac:dyDescent="0.2">
      <c r="A61" s="225"/>
      <c r="B61"/>
      <c r="C61"/>
      <c r="D61"/>
      <c r="E61"/>
      <c r="F61"/>
      <c r="G61"/>
      <c r="H61"/>
      <c r="I61"/>
      <c r="J61"/>
      <c r="K61"/>
      <c r="L61"/>
      <c r="M61"/>
      <c r="N61"/>
      <c r="O61"/>
      <c r="P61"/>
      <c r="Q61"/>
      <c r="R61"/>
      <c r="S61"/>
      <c r="T61"/>
      <c r="U61"/>
      <c r="V61"/>
      <c r="W61"/>
      <c r="X61"/>
      <c r="Y61"/>
      <c r="Z61"/>
      <c r="AA61"/>
      <c r="AB61"/>
    </row>
    <row r="62" spans="1:28" ht="12.75" x14ac:dyDescent="0.2">
      <c r="A62" s="225"/>
      <c r="B62"/>
      <c r="C62"/>
      <c r="D62"/>
      <c r="E62"/>
      <c r="F62"/>
      <c r="G62"/>
      <c r="H62"/>
      <c r="I62"/>
      <c r="J62"/>
      <c r="K62"/>
      <c r="L62"/>
      <c r="M62"/>
      <c r="N62"/>
      <c r="O62"/>
      <c r="P62"/>
      <c r="Q62"/>
      <c r="R62"/>
      <c r="S62"/>
      <c r="T62"/>
      <c r="U62"/>
      <c r="V62"/>
      <c r="W62"/>
      <c r="X62"/>
      <c r="Y62"/>
      <c r="Z62"/>
      <c r="AA62"/>
      <c r="AB62"/>
    </row>
    <row r="63" spans="1:28" ht="12.75" x14ac:dyDescent="0.2">
      <c r="A63" s="225"/>
      <c r="B63"/>
      <c r="C63"/>
      <c r="D63"/>
      <c r="E63"/>
      <c r="F63"/>
      <c r="G63"/>
      <c r="H63"/>
      <c r="I63"/>
      <c r="J63"/>
      <c r="K63"/>
      <c r="L63"/>
      <c r="M63"/>
      <c r="N63"/>
      <c r="O63"/>
      <c r="P63"/>
      <c r="Q63"/>
      <c r="R63"/>
      <c r="S63"/>
      <c r="T63"/>
      <c r="U63"/>
      <c r="V63"/>
      <c r="W63"/>
      <c r="X63"/>
      <c r="Y63"/>
      <c r="Z63"/>
      <c r="AA63"/>
      <c r="AB63"/>
    </row>
    <row r="64" spans="1:28" ht="12.75" x14ac:dyDescent="0.2">
      <c r="A64" s="225"/>
      <c r="B64"/>
      <c r="C64"/>
      <c r="D64"/>
      <c r="E64"/>
      <c r="F64"/>
      <c r="G64"/>
      <c r="H64"/>
      <c r="I64"/>
      <c r="J64"/>
      <c r="K64"/>
      <c r="L64"/>
      <c r="M64"/>
      <c r="N64"/>
      <c r="O64"/>
      <c r="P64"/>
      <c r="Q64"/>
      <c r="R64"/>
      <c r="S64"/>
      <c r="T64"/>
      <c r="U64"/>
      <c r="V64"/>
      <c r="W64"/>
      <c r="X64"/>
      <c r="Y64"/>
      <c r="Z64"/>
      <c r="AA64"/>
      <c r="AB64"/>
    </row>
    <row r="65" spans="1:28" ht="12.75" x14ac:dyDescent="0.2">
      <c r="A65" s="225"/>
      <c r="B65"/>
      <c r="C65"/>
      <c r="D65"/>
      <c r="E65"/>
      <c r="F65"/>
      <c r="G65"/>
      <c r="H65"/>
      <c r="I65"/>
      <c r="J65"/>
      <c r="K65"/>
      <c r="L65"/>
      <c r="M65"/>
      <c r="N65"/>
      <c r="O65"/>
      <c r="P65"/>
      <c r="Q65"/>
      <c r="R65"/>
      <c r="S65"/>
      <c r="T65"/>
      <c r="U65"/>
      <c r="V65"/>
      <c r="W65"/>
      <c r="X65"/>
      <c r="Y65"/>
      <c r="Z65"/>
      <c r="AA65"/>
      <c r="AB65"/>
    </row>
    <row r="66" spans="1:28" ht="12.75" x14ac:dyDescent="0.2">
      <c r="A66" s="225"/>
      <c r="B66"/>
      <c r="C66"/>
      <c r="D66"/>
      <c r="E66"/>
      <c r="F66"/>
      <c r="G66"/>
      <c r="H66"/>
      <c r="I66"/>
      <c r="J66"/>
      <c r="K66"/>
      <c r="L66"/>
      <c r="M66"/>
      <c r="N66"/>
      <c r="O66"/>
      <c r="P66"/>
      <c r="Q66"/>
      <c r="R66"/>
      <c r="S66"/>
      <c r="T66"/>
      <c r="U66"/>
      <c r="V66"/>
      <c r="W66"/>
      <c r="X66"/>
      <c r="Y66"/>
      <c r="Z66"/>
      <c r="AA66"/>
      <c r="AB66"/>
    </row>
    <row r="67" spans="1:28" ht="12.75" x14ac:dyDescent="0.2">
      <c r="A67" s="225"/>
      <c r="B67"/>
      <c r="C67"/>
      <c r="D67"/>
      <c r="E67"/>
      <c r="F67"/>
      <c r="G67"/>
      <c r="H67"/>
      <c r="I67"/>
      <c r="J67"/>
      <c r="K67"/>
      <c r="L67"/>
      <c r="M67"/>
      <c r="N67"/>
      <c r="O67"/>
      <c r="P67"/>
      <c r="Q67"/>
      <c r="R67"/>
      <c r="S67"/>
      <c r="T67"/>
      <c r="U67"/>
      <c r="V67"/>
      <c r="W67"/>
      <c r="X67"/>
      <c r="Y67"/>
      <c r="Z67"/>
      <c r="AA67"/>
      <c r="AB67"/>
    </row>
    <row r="68" spans="1:28" ht="12.75" x14ac:dyDescent="0.2">
      <c r="A68" s="225"/>
      <c r="B68"/>
      <c r="C68"/>
      <c r="D68"/>
      <c r="E68"/>
      <c r="F68"/>
      <c r="G68"/>
      <c r="H68"/>
      <c r="I68"/>
      <c r="J68"/>
      <c r="K68"/>
      <c r="L68"/>
      <c r="M68"/>
      <c r="N68"/>
      <c r="O68"/>
      <c r="P68"/>
      <c r="Q68"/>
      <c r="R68"/>
      <c r="S68"/>
      <c r="T68"/>
      <c r="U68"/>
      <c r="V68"/>
      <c r="W68"/>
      <c r="X68"/>
      <c r="Y68"/>
      <c r="Z68"/>
      <c r="AA68"/>
      <c r="AB68"/>
    </row>
    <row r="69" spans="1:28" ht="12.75" x14ac:dyDescent="0.2">
      <c r="A69" s="225"/>
      <c r="B69"/>
      <c r="C69"/>
      <c r="D69"/>
      <c r="E69"/>
      <c r="F69"/>
      <c r="G69"/>
      <c r="H69"/>
      <c r="I69"/>
      <c r="J69"/>
      <c r="K69"/>
      <c r="L69"/>
      <c r="M69"/>
      <c r="N69"/>
      <c r="O69"/>
      <c r="P69"/>
      <c r="Q69"/>
      <c r="R69"/>
      <c r="S69"/>
      <c r="T69"/>
      <c r="U69"/>
      <c r="V69"/>
      <c r="W69"/>
      <c r="X69"/>
      <c r="Y69"/>
      <c r="Z69"/>
      <c r="AA69"/>
      <c r="AB69"/>
    </row>
    <row r="70" spans="1:28" ht="12.75" x14ac:dyDescent="0.2">
      <c r="A70" s="225"/>
      <c r="B70"/>
      <c r="C70"/>
      <c r="D70"/>
      <c r="E70"/>
      <c r="F70"/>
      <c r="G70"/>
      <c r="H70"/>
      <c r="I70"/>
      <c r="J70"/>
      <c r="K70"/>
      <c r="L70"/>
      <c r="M70"/>
      <c r="N70"/>
      <c r="O70"/>
      <c r="P70"/>
      <c r="Q70"/>
      <c r="R70"/>
      <c r="S70"/>
      <c r="T70"/>
      <c r="U70"/>
      <c r="V70"/>
      <c r="W70"/>
      <c r="X70"/>
      <c r="Y70"/>
      <c r="Z70"/>
      <c r="AA70"/>
      <c r="AB70"/>
    </row>
    <row r="71" spans="1:28" ht="12.75" x14ac:dyDescent="0.2">
      <c r="A71" s="225"/>
      <c r="B71"/>
      <c r="C71"/>
      <c r="D71"/>
      <c r="E71"/>
      <c r="F71"/>
      <c r="G71"/>
      <c r="H71"/>
      <c r="I71"/>
      <c r="J71"/>
      <c r="K71"/>
      <c r="L71"/>
      <c r="M71"/>
      <c r="N71"/>
      <c r="O71"/>
      <c r="P71"/>
      <c r="Q71"/>
      <c r="R71"/>
      <c r="S71"/>
      <c r="T71"/>
      <c r="U71"/>
      <c r="V71"/>
      <c r="W71"/>
      <c r="X71"/>
      <c r="Y71"/>
      <c r="Z71"/>
      <c r="AA71"/>
      <c r="AB71"/>
    </row>
    <row r="72" spans="1:28" ht="12.75" x14ac:dyDescent="0.2">
      <c r="A72" s="225"/>
      <c r="B72"/>
      <c r="C72"/>
      <c r="D72"/>
      <c r="E72"/>
      <c r="F72"/>
      <c r="G72"/>
      <c r="H72"/>
      <c r="I72"/>
      <c r="J72"/>
      <c r="K72"/>
      <c r="L72"/>
      <c r="M72"/>
      <c r="N72"/>
      <c r="O72"/>
      <c r="P72"/>
      <c r="Q72"/>
      <c r="R72"/>
      <c r="S72"/>
      <c r="T72"/>
      <c r="U72"/>
      <c r="V72"/>
      <c r="W72"/>
      <c r="X72"/>
      <c r="Y72"/>
      <c r="Z72"/>
      <c r="AA72"/>
      <c r="AB72"/>
    </row>
    <row r="73" spans="1:28" ht="12.75" x14ac:dyDescent="0.2">
      <c r="A73" s="225"/>
      <c r="B73"/>
      <c r="C73"/>
      <c r="D73"/>
      <c r="E73"/>
      <c r="F73"/>
      <c r="G73"/>
      <c r="H73"/>
      <c r="I73"/>
      <c r="J73"/>
      <c r="K73"/>
      <c r="L73"/>
      <c r="M73"/>
      <c r="N73"/>
      <c r="O73"/>
      <c r="P73"/>
      <c r="Q73"/>
      <c r="R73"/>
      <c r="S73"/>
      <c r="T73"/>
      <c r="U73"/>
      <c r="V73"/>
      <c r="W73"/>
      <c r="X73"/>
      <c r="Y73"/>
      <c r="Z73"/>
      <c r="AA73"/>
      <c r="AB73"/>
    </row>
    <row r="74" spans="1:28" ht="12.75" x14ac:dyDescent="0.2">
      <c r="A74" s="225"/>
      <c r="B74"/>
      <c r="C74"/>
      <c r="D74"/>
      <c r="E74"/>
      <c r="F74"/>
      <c r="G74"/>
      <c r="H74"/>
      <c r="I74"/>
      <c r="J74"/>
      <c r="K74"/>
      <c r="L74"/>
      <c r="M74"/>
      <c r="N74"/>
      <c r="O74"/>
      <c r="P74"/>
      <c r="Q74"/>
      <c r="R74"/>
      <c r="S74"/>
      <c r="T74"/>
      <c r="U74"/>
      <c r="V74"/>
      <c r="W74"/>
      <c r="X74"/>
      <c r="Y74"/>
      <c r="Z74"/>
      <c r="AA74"/>
      <c r="AB74"/>
    </row>
    <row r="75" spans="1:28" ht="12.75" x14ac:dyDescent="0.2">
      <c r="A75" s="225"/>
      <c r="B75"/>
      <c r="C75"/>
      <c r="D75"/>
      <c r="E75"/>
      <c r="F75"/>
      <c r="G75"/>
      <c r="H75"/>
      <c r="I75"/>
      <c r="J75"/>
      <c r="K75"/>
      <c r="L75"/>
      <c r="M75"/>
      <c r="N75"/>
      <c r="O75"/>
      <c r="P75"/>
      <c r="Q75"/>
      <c r="R75"/>
      <c r="S75"/>
      <c r="T75"/>
      <c r="U75"/>
      <c r="V75"/>
      <c r="W75"/>
      <c r="X75"/>
      <c r="Y75"/>
      <c r="Z75"/>
      <c r="AA75"/>
      <c r="AB75"/>
    </row>
    <row r="76" spans="1:28" ht="12.75" x14ac:dyDescent="0.2">
      <c r="A76" s="225"/>
      <c r="B76"/>
      <c r="C76"/>
      <c r="D76"/>
      <c r="E76"/>
      <c r="F76"/>
      <c r="G76"/>
      <c r="H76"/>
      <c r="I76"/>
      <c r="J76"/>
      <c r="K76"/>
      <c r="L76"/>
      <c r="M76"/>
      <c r="N76"/>
      <c r="O76"/>
      <c r="P76"/>
      <c r="Q76"/>
      <c r="R76"/>
      <c r="S76"/>
      <c r="T76"/>
      <c r="U76"/>
      <c r="V76"/>
      <c r="W76"/>
      <c r="X76"/>
      <c r="Y76"/>
      <c r="Z76"/>
      <c r="AA76"/>
      <c r="AB76"/>
    </row>
    <row r="77" spans="1:28" ht="12.75" x14ac:dyDescent="0.2">
      <c r="A77" s="225"/>
      <c r="B77"/>
      <c r="C77"/>
      <c r="D77"/>
      <c r="E77"/>
      <c r="F77"/>
      <c r="G77"/>
      <c r="H77"/>
      <c r="I77"/>
      <c r="J77"/>
      <c r="K77"/>
      <c r="L77"/>
      <c r="M77"/>
      <c r="N77"/>
      <c r="O77"/>
      <c r="P77"/>
      <c r="Q77"/>
      <c r="R77"/>
      <c r="S77"/>
      <c r="T77"/>
      <c r="U77"/>
      <c r="V77"/>
      <c r="W77"/>
      <c r="X77"/>
      <c r="Y77"/>
      <c r="Z77"/>
      <c r="AA77"/>
      <c r="AB77"/>
    </row>
    <row r="78" spans="1:28" ht="12.75" x14ac:dyDescent="0.2">
      <c r="A78" s="225"/>
      <c r="B78"/>
      <c r="C78"/>
      <c r="D78"/>
      <c r="E78"/>
      <c r="F78"/>
      <c r="G78"/>
      <c r="H78"/>
      <c r="I78"/>
      <c r="J78"/>
      <c r="K78"/>
      <c r="L78"/>
      <c r="M78"/>
      <c r="N78"/>
      <c r="O78"/>
      <c r="P78"/>
      <c r="Q78"/>
      <c r="R78"/>
      <c r="S78"/>
      <c r="T78"/>
      <c r="U78"/>
      <c r="V78"/>
      <c r="W78"/>
      <c r="X78"/>
      <c r="Y78"/>
      <c r="Z78"/>
      <c r="AA78"/>
      <c r="AB78"/>
    </row>
    <row r="79" spans="1:28" ht="12.75" x14ac:dyDescent="0.2">
      <c r="A79" s="225"/>
      <c r="B79"/>
      <c r="C79"/>
      <c r="D79"/>
      <c r="E79"/>
      <c r="F79"/>
      <c r="G79"/>
      <c r="H79"/>
      <c r="I79"/>
      <c r="J79"/>
      <c r="K79"/>
      <c r="L79"/>
      <c r="M79"/>
      <c r="N79"/>
      <c r="O79"/>
      <c r="P79"/>
      <c r="Q79"/>
      <c r="R79"/>
      <c r="S79"/>
      <c r="T79"/>
      <c r="U79"/>
      <c r="V79"/>
      <c r="W79"/>
      <c r="X79"/>
      <c r="Y79"/>
      <c r="Z79"/>
      <c r="AA79"/>
      <c r="AB79"/>
    </row>
    <row r="80" spans="1:28" ht="12.75" x14ac:dyDescent="0.2">
      <c r="A80" s="225"/>
      <c r="B80"/>
      <c r="C80"/>
      <c r="D80"/>
      <c r="E80"/>
      <c r="F80"/>
      <c r="G80"/>
      <c r="H80"/>
      <c r="I80"/>
      <c r="J80"/>
      <c r="K80"/>
      <c r="L80"/>
      <c r="M80"/>
      <c r="N80"/>
      <c r="O80"/>
      <c r="P80"/>
      <c r="Q80"/>
      <c r="R80"/>
      <c r="S80"/>
      <c r="T80"/>
      <c r="U80"/>
      <c r="V80"/>
      <c r="W80"/>
      <c r="X80"/>
      <c r="Y80"/>
      <c r="Z80"/>
      <c r="AA80"/>
      <c r="AB80"/>
    </row>
    <row r="81" spans="1:28" ht="12.75" x14ac:dyDescent="0.2">
      <c r="A81" s="225"/>
      <c r="B81"/>
      <c r="C81"/>
      <c r="D81"/>
      <c r="E81"/>
      <c r="F81"/>
      <c r="G81"/>
      <c r="H81"/>
      <c r="I81"/>
      <c r="J81"/>
      <c r="K81"/>
      <c r="L81"/>
      <c r="M81"/>
      <c r="N81"/>
      <c r="O81"/>
      <c r="P81"/>
      <c r="Q81"/>
      <c r="R81"/>
      <c r="S81"/>
      <c r="T81"/>
      <c r="U81"/>
      <c r="V81"/>
      <c r="W81"/>
      <c r="X81"/>
      <c r="Y81"/>
      <c r="Z81"/>
      <c r="AA81"/>
      <c r="AB81"/>
    </row>
    <row r="82" spans="1:28" ht="12.75" x14ac:dyDescent="0.2">
      <c r="A82" s="225"/>
      <c r="B82"/>
      <c r="C82"/>
      <c r="D82"/>
      <c r="E82"/>
      <c r="F82"/>
      <c r="G82"/>
      <c r="H82"/>
      <c r="I82"/>
      <c r="J82"/>
      <c r="K82"/>
      <c r="L82"/>
      <c r="M82"/>
      <c r="N82"/>
      <c r="O82"/>
      <c r="P82"/>
      <c r="Q82"/>
      <c r="R82"/>
      <c r="S82"/>
      <c r="T82"/>
      <c r="U82"/>
      <c r="V82"/>
      <c r="W82"/>
      <c r="X82"/>
      <c r="Y82"/>
      <c r="Z82"/>
      <c r="AA82"/>
      <c r="AB82"/>
    </row>
    <row r="83" spans="1:28" ht="12.75" x14ac:dyDescent="0.2">
      <c r="A83" s="225"/>
      <c r="B83"/>
      <c r="C83"/>
      <c r="D83"/>
      <c r="E83"/>
      <c r="F83"/>
      <c r="G83"/>
      <c r="H83"/>
      <c r="I83"/>
      <c r="J83"/>
      <c r="K83"/>
      <c r="L83"/>
      <c r="M83"/>
      <c r="N83"/>
      <c r="O83"/>
      <c r="P83"/>
      <c r="Q83"/>
      <c r="R83"/>
      <c r="S83"/>
      <c r="T83"/>
      <c r="U83"/>
      <c r="V83"/>
      <c r="W83"/>
      <c r="X83"/>
      <c r="Y83"/>
      <c r="Z83"/>
      <c r="AA83"/>
      <c r="AB83"/>
    </row>
    <row r="84" spans="1:28" ht="12.75" x14ac:dyDescent="0.2">
      <c r="A84" s="225"/>
      <c r="B84"/>
      <c r="C84"/>
      <c r="D84"/>
      <c r="E84"/>
      <c r="F84"/>
      <c r="G84"/>
      <c r="H84"/>
      <c r="I84"/>
      <c r="J84"/>
      <c r="K84"/>
      <c r="L84"/>
      <c r="M84"/>
      <c r="N84"/>
      <c r="O84"/>
      <c r="P84"/>
      <c r="Q84"/>
      <c r="R84"/>
      <c r="S84"/>
      <c r="T84"/>
      <c r="U84"/>
      <c r="V84"/>
      <c r="W84"/>
      <c r="X84"/>
      <c r="Y84"/>
      <c r="Z84"/>
      <c r="AA84"/>
      <c r="AB84"/>
    </row>
    <row r="85" spans="1:28" ht="12.75" x14ac:dyDescent="0.2">
      <c r="A85" s="225"/>
      <c r="B85"/>
      <c r="C85"/>
      <c r="D85"/>
      <c r="E85"/>
      <c r="F85"/>
      <c r="G85"/>
      <c r="H85"/>
      <c r="I85"/>
      <c r="J85"/>
      <c r="K85"/>
      <c r="L85"/>
      <c r="M85"/>
      <c r="N85"/>
      <c r="O85"/>
      <c r="P85"/>
      <c r="Q85"/>
      <c r="R85"/>
      <c r="S85"/>
      <c r="T85"/>
      <c r="U85"/>
      <c r="V85"/>
      <c r="W85"/>
      <c r="X85"/>
      <c r="Y85"/>
      <c r="Z85"/>
      <c r="AA85"/>
      <c r="AB85"/>
    </row>
    <row r="86" spans="1:28" ht="12.75" x14ac:dyDescent="0.2">
      <c r="A86" s="225"/>
      <c r="B86"/>
      <c r="C86"/>
      <c r="D86"/>
      <c r="E86"/>
      <c r="F86"/>
      <c r="G86"/>
      <c r="H86"/>
      <c r="I86"/>
      <c r="J86"/>
      <c r="K86"/>
      <c r="L86"/>
      <c r="M86"/>
      <c r="N86"/>
      <c r="O86"/>
      <c r="P86"/>
      <c r="Q86"/>
      <c r="R86"/>
      <c r="S86"/>
      <c r="T86"/>
      <c r="U86"/>
      <c r="V86"/>
      <c r="W86"/>
      <c r="X86"/>
      <c r="Y86"/>
      <c r="Z86"/>
      <c r="AA86"/>
      <c r="AB86"/>
    </row>
    <row r="87" spans="1:28" ht="12.75" x14ac:dyDescent="0.2">
      <c r="A87" s="225"/>
      <c r="B87"/>
      <c r="C87"/>
      <c r="D87"/>
      <c r="E87"/>
      <c r="F87"/>
      <c r="G87"/>
      <c r="H87"/>
      <c r="I87"/>
      <c r="J87"/>
      <c r="K87"/>
      <c r="L87"/>
      <c r="M87"/>
      <c r="N87"/>
      <c r="O87"/>
      <c r="P87"/>
      <c r="Q87"/>
      <c r="R87"/>
      <c r="S87"/>
      <c r="T87"/>
      <c r="U87"/>
      <c r="V87"/>
      <c r="W87"/>
      <c r="X87"/>
      <c r="Y87"/>
      <c r="Z87"/>
      <c r="AA87"/>
      <c r="AB87"/>
    </row>
    <row r="88" spans="1:28" ht="12.75" x14ac:dyDescent="0.2">
      <c r="A88" s="225"/>
      <c r="B88"/>
      <c r="C88"/>
      <c r="D88"/>
      <c r="E88"/>
      <c r="F88"/>
      <c r="G88"/>
      <c r="H88"/>
      <c r="I88"/>
      <c r="J88"/>
      <c r="K88"/>
      <c r="L88"/>
      <c r="M88"/>
      <c r="N88"/>
      <c r="O88"/>
      <c r="P88"/>
      <c r="Q88"/>
      <c r="R88"/>
      <c r="S88"/>
      <c r="T88"/>
      <c r="U88"/>
      <c r="V88"/>
      <c r="W88"/>
      <c r="X88"/>
      <c r="Y88"/>
      <c r="Z88"/>
      <c r="AA88"/>
      <c r="AB88"/>
    </row>
    <row r="89" spans="1:28" ht="12.75" x14ac:dyDescent="0.2">
      <c r="A89" s="225"/>
      <c r="B89"/>
      <c r="C89"/>
      <c r="D89"/>
      <c r="E89"/>
      <c r="F89"/>
      <c r="G89"/>
      <c r="H89"/>
      <c r="I89"/>
      <c r="J89"/>
      <c r="K89"/>
      <c r="L89"/>
      <c r="M89"/>
      <c r="N89"/>
      <c r="O89"/>
      <c r="P89"/>
      <c r="Q89"/>
      <c r="R89"/>
      <c r="S89"/>
      <c r="T89"/>
      <c r="U89"/>
      <c r="V89"/>
      <c r="W89"/>
      <c r="X89"/>
      <c r="Y89"/>
      <c r="Z89"/>
      <c r="AA89"/>
      <c r="AB89"/>
    </row>
    <row r="90" spans="1:28" ht="12.75" x14ac:dyDescent="0.2">
      <c r="A90" s="225"/>
      <c r="B90"/>
      <c r="C90"/>
      <c r="D90"/>
      <c r="E90"/>
      <c r="F90"/>
      <c r="G90"/>
      <c r="H90"/>
      <c r="I90"/>
      <c r="J90"/>
      <c r="K90"/>
      <c r="L90"/>
      <c r="M90"/>
      <c r="N90"/>
      <c r="O90"/>
      <c r="P90"/>
      <c r="Q90"/>
      <c r="R90"/>
      <c r="S90"/>
      <c r="T90"/>
      <c r="U90"/>
      <c r="V90"/>
      <c r="W90"/>
      <c r="X90"/>
      <c r="Y90"/>
      <c r="Z90"/>
      <c r="AA90"/>
      <c r="AB90"/>
    </row>
    <row r="91" spans="1:28" ht="12.75" x14ac:dyDescent="0.2">
      <c r="A91" s="225"/>
      <c r="B91"/>
      <c r="C91"/>
      <c r="D91"/>
      <c r="E91"/>
      <c r="F91"/>
      <c r="G91"/>
      <c r="H91"/>
      <c r="I91"/>
      <c r="J91"/>
      <c r="K91"/>
      <c r="L91"/>
      <c r="M91"/>
      <c r="N91"/>
      <c r="O91"/>
      <c r="P91"/>
      <c r="Q91"/>
      <c r="R91"/>
      <c r="S91"/>
      <c r="T91"/>
      <c r="U91"/>
      <c r="V91"/>
      <c r="W91"/>
      <c r="X91"/>
      <c r="Y91"/>
      <c r="Z91"/>
      <c r="AA91"/>
      <c r="AB91"/>
    </row>
    <row r="92" spans="1:28" ht="12.75" x14ac:dyDescent="0.2">
      <c r="A92" s="225"/>
      <c r="B92"/>
      <c r="C92"/>
      <c r="D92"/>
      <c r="E92"/>
      <c r="F92"/>
      <c r="G92"/>
      <c r="H92"/>
      <c r="I92"/>
      <c r="J92"/>
      <c r="K92"/>
      <c r="L92"/>
      <c r="M92"/>
      <c r="N92"/>
      <c r="O92"/>
      <c r="P92"/>
      <c r="Q92"/>
      <c r="R92"/>
      <c r="S92"/>
      <c r="T92"/>
      <c r="U92"/>
      <c r="V92"/>
      <c r="W92"/>
      <c r="X92"/>
      <c r="Y92"/>
      <c r="Z92"/>
      <c r="AA92"/>
      <c r="AB92"/>
    </row>
    <row r="93" spans="1:28" ht="12.75" x14ac:dyDescent="0.2">
      <c r="A93" s="225"/>
      <c r="B93"/>
      <c r="C93"/>
      <c r="D93"/>
      <c r="E93"/>
      <c r="F93"/>
      <c r="G93"/>
      <c r="H93"/>
      <c r="I93"/>
      <c r="J93"/>
      <c r="K93"/>
      <c r="L93"/>
      <c r="M93"/>
      <c r="N93"/>
      <c r="O93"/>
      <c r="P93"/>
      <c r="Q93"/>
      <c r="R93"/>
      <c r="S93"/>
      <c r="T93"/>
      <c r="U93"/>
      <c r="V93"/>
      <c r="W93"/>
      <c r="X93"/>
      <c r="Y93"/>
      <c r="Z93"/>
      <c r="AA93"/>
      <c r="AB93"/>
    </row>
    <row r="94" spans="1:28" ht="12.75" x14ac:dyDescent="0.2">
      <c r="A94" s="225"/>
      <c r="B94"/>
      <c r="C94"/>
      <c r="D94"/>
      <c r="E94"/>
      <c r="F94"/>
      <c r="G94"/>
      <c r="H94"/>
      <c r="I94"/>
      <c r="J94"/>
      <c r="K94"/>
      <c r="L94"/>
      <c r="M94"/>
      <c r="N94"/>
      <c r="O94"/>
      <c r="P94"/>
      <c r="Q94"/>
      <c r="R94"/>
      <c r="S94"/>
      <c r="T94"/>
      <c r="U94"/>
      <c r="V94"/>
      <c r="W94"/>
      <c r="X94"/>
      <c r="Y94"/>
      <c r="Z94"/>
      <c r="AA94"/>
      <c r="AB94"/>
    </row>
    <row r="95" spans="1:28" ht="12.75" x14ac:dyDescent="0.2">
      <c r="A95" s="225"/>
      <c r="B95"/>
      <c r="C95"/>
      <c r="D95"/>
      <c r="E95"/>
      <c r="F95"/>
      <c r="G95"/>
      <c r="H95"/>
      <c r="I95"/>
      <c r="J95"/>
      <c r="K95"/>
      <c r="L95"/>
      <c r="M95"/>
      <c r="N95"/>
      <c r="O95"/>
      <c r="P95"/>
      <c r="Q95"/>
      <c r="R95"/>
      <c r="S95"/>
      <c r="T95"/>
      <c r="U95"/>
      <c r="V95"/>
      <c r="W95"/>
      <c r="X95"/>
      <c r="Y95"/>
      <c r="Z95"/>
      <c r="AA95"/>
      <c r="AB95"/>
    </row>
    <row r="96" spans="1:28" ht="12.75" x14ac:dyDescent="0.2">
      <c r="A96" s="225"/>
      <c r="B96"/>
      <c r="C96"/>
      <c r="D96"/>
      <c r="E96"/>
      <c r="F96"/>
      <c r="G96"/>
      <c r="H96"/>
      <c r="I96"/>
      <c r="J96"/>
      <c r="K96"/>
      <c r="L96"/>
      <c r="M96"/>
      <c r="N96"/>
      <c r="O96"/>
      <c r="P96"/>
      <c r="Q96"/>
      <c r="R96"/>
      <c r="S96"/>
      <c r="T96"/>
      <c r="U96"/>
      <c r="V96"/>
      <c r="W96"/>
      <c r="X96"/>
      <c r="Y96"/>
      <c r="Z96"/>
      <c r="AA96"/>
      <c r="AB96"/>
    </row>
    <row r="97" spans="1:28" ht="12.75" x14ac:dyDescent="0.2">
      <c r="A97" s="225"/>
      <c r="B97"/>
      <c r="C97"/>
      <c r="D97"/>
      <c r="E97"/>
      <c r="F97"/>
      <c r="G97"/>
      <c r="H97"/>
      <c r="I97"/>
      <c r="J97"/>
      <c r="K97"/>
      <c r="L97"/>
      <c r="M97"/>
      <c r="N97"/>
      <c r="O97"/>
      <c r="P97"/>
      <c r="Q97"/>
      <c r="R97"/>
      <c r="S97"/>
      <c r="T97"/>
      <c r="U97"/>
      <c r="V97"/>
      <c r="W97"/>
      <c r="X97"/>
      <c r="Y97"/>
      <c r="Z97"/>
      <c r="AA97"/>
      <c r="AB97"/>
    </row>
    <row r="98" spans="1:28" ht="12.75" x14ac:dyDescent="0.2">
      <c r="A98" s="225"/>
      <c r="B98"/>
      <c r="C98"/>
      <c r="D98"/>
      <c r="E98"/>
      <c r="F98"/>
      <c r="G98"/>
      <c r="H98"/>
      <c r="I98"/>
      <c r="J98"/>
      <c r="K98"/>
      <c r="L98"/>
      <c r="M98"/>
      <c r="N98"/>
      <c r="O98"/>
      <c r="P98"/>
      <c r="Q98"/>
      <c r="R98"/>
      <c r="S98"/>
      <c r="T98"/>
      <c r="U98"/>
      <c r="V98"/>
      <c r="W98"/>
      <c r="X98"/>
      <c r="Y98"/>
      <c r="Z98"/>
      <c r="AA98"/>
      <c r="AB98"/>
    </row>
    <row r="99" spans="1:28" ht="12.75" x14ac:dyDescent="0.2">
      <c r="A99" s="225"/>
      <c r="B99"/>
      <c r="C99"/>
      <c r="D99"/>
      <c r="E99"/>
      <c r="F99"/>
      <c r="G99"/>
      <c r="H99"/>
      <c r="I99"/>
      <c r="J99"/>
      <c r="K99"/>
      <c r="L99"/>
      <c r="M99"/>
      <c r="N99"/>
      <c r="O99"/>
      <c r="P99"/>
      <c r="Q99"/>
      <c r="R99"/>
      <c r="S99"/>
      <c r="T99"/>
      <c r="U99"/>
      <c r="V99"/>
      <c r="W99"/>
      <c r="X99"/>
      <c r="Y99"/>
      <c r="Z99"/>
      <c r="AA99"/>
      <c r="AB99"/>
    </row>
    <row r="100" spans="1:28" ht="12.75" x14ac:dyDescent="0.2">
      <c r="A100" s="225"/>
      <c r="B100"/>
      <c r="C100"/>
      <c r="D100"/>
      <c r="E100"/>
      <c r="F100"/>
      <c r="G100"/>
      <c r="H100"/>
      <c r="I100"/>
      <c r="J100"/>
      <c r="K100"/>
      <c r="L100"/>
      <c r="M100"/>
      <c r="N100"/>
      <c r="O100"/>
      <c r="P100"/>
      <c r="Q100"/>
      <c r="R100"/>
      <c r="S100"/>
      <c r="T100"/>
      <c r="U100"/>
      <c r="V100"/>
      <c r="W100"/>
      <c r="X100"/>
      <c r="Y100"/>
      <c r="Z100"/>
      <c r="AA100"/>
      <c r="AB100"/>
    </row>
    <row r="101" spans="1:28" ht="12.75" x14ac:dyDescent="0.2">
      <c r="A101" s="225"/>
      <c r="B101"/>
      <c r="C101"/>
      <c r="D101"/>
      <c r="E101"/>
      <c r="F101"/>
      <c r="G101"/>
      <c r="H101"/>
      <c r="I101"/>
      <c r="J101"/>
      <c r="K101"/>
      <c r="L101"/>
      <c r="M101"/>
      <c r="N101"/>
      <c r="O101"/>
      <c r="P101"/>
      <c r="Q101"/>
      <c r="R101"/>
      <c r="S101"/>
      <c r="T101"/>
      <c r="U101"/>
      <c r="V101"/>
      <c r="W101"/>
      <c r="X101"/>
      <c r="Y101"/>
      <c r="Z101"/>
      <c r="AA101"/>
      <c r="AB101"/>
    </row>
    <row r="102" spans="1:28" ht="12.75" x14ac:dyDescent="0.2">
      <c r="A102" s="225"/>
      <c r="B102"/>
      <c r="C102"/>
      <c r="D102"/>
      <c r="E102"/>
      <c r="F102"/>
      <c r="G102"/>
      <c r="H102"/>
      <c r="I102"/>
      <c r="J102"/>
      <c r="K102"/>
      <c r="L102"/>
      <c r="M102"/>
      <c r="N102"/>
      <c r="O102"/>
      <c r="P102"/>
      <c r="Q102"/>
      <c r="R102"/>
      <c r="S102"/>
      <c r="T102"/>
      <c r="U102"/>
      <c r="V102"/>
      <c r="W102"/>
      <c r="X102"/>
      <c r="Y102"/>
      <c r="Z102"/>
      <c r="AA102"/>
      <c r="AB102"/>
    </row>
    <row r="103" spans="1:28" ht="12.75" x14ac:dyDescent="0.2">
      <c r="A103" s="225"/>
      <c r="B103"/>
      <c r="C103"/>
      <c r="D103"/>
      <c r="E103"/>
      <c r="F103"/>
      <c r="G103"/>
      <c r="H103"/>
      <c r="I103"/>
      <c r="J103"/>
      <c r="K103"/>
      <c r="L103"/>
      <c r="M103"/>
      <c r="N103"/>
      <c r="O103"/>
      <c r="P103"/>
      <c r="Q103"/>
      <c r="R103"/>
      <c r="S103"/>
      <c r="T103"/>
      <c r="U103"/>
      <c r="V103"/>
      <c r="W103"/>
      <c r="X103"/>
      <c r="Y103"/>
      <c r="Z103"/>
      <c r="AA103"/>
      <c r="AB103"/>
    </row>
    <row r="104" spans="1:28" ht="12.75" x14ac:dyDescent="0.2">
      <c r="A104" s="225"/>
      <c r="B104"/>
      <c r="C104"/>
      <c r="D104"/>
      <c r="E104"/>
      <c r="F104"/>
      <c r="G104"/>
      <c r="H104"/>
      <c r="I104"/>
      <c r="J104"/>
      <c r="K104"/>
      <c r="L104"/>
      <c r="M104"/>
      <c r="N104"/>
      <c r="O104"/>
      <c r="P104"/>
      <c r="Q104"/>
      <c r="R104"/>
      <c r="S104"/>
      <c r="T104"/>
      <c r="U104"/>
      <c r="V104"/>
      <c r="W104"/>
      <c r="X104"/>
      <c r="Y104"/>
      <c r="Z104"/>
      <c r="AA104"/>
      <c r="AB104"/>
    </row>
    <row r="105" spans="1:28" ht="12.75" x14ac:dyDescent="0.2">
      <c r="A105" s="225"/>
      <c r="B105"/>
      <c r="C105"/>
      <c r="D105"/>
      <c r="E105"/>
      <c r="F105"/>
      <c r="G105"/>
      <c r="H105"/>
      <c r="I105"/>
      <c r="J105"/>
      <c r="K105"/>
      <c r="L105"/>
      <c r="M105"/>
      <c r="N105"/>
      <c r="O105"/>
      <c r="P105"/>
      <c r="Q105"/>
      <c r="R105"/>
      <c r="S105"/>
      <c r="T105"/>
      <c r="U105"/>
      <c r="V105"/>
      <c r="W105"/>
      <c r="X105"/>
      <c r="Y105"/>
      <c r="Z105"/>
      <c r="AA105"/>
      <c r="AB105"/>
    </row>
    <row r="106" spans="1:28" ht="12.75" x14ac:dyDescent="0.2">
      <c r="A106" s="225"/>
      <c r="B106"/>
      <c r="C106"/>
      <c r="D106"/>
      <c r="E106"/>
      <c r="F106"/>
      <c r="G106"/>
      <c r="H106"/>
      <c r="I106"/>
      <c r="J106"/>
      <c r="K106"/>
      <c r="L106"/>
      <c r="M106"/>
      <c r="N106"/>
      <c r="O106"/>
      <c r="P106"/>
      <c r="Q106"/>
      <c r="R106"/>
      <c r="S106"/>
      <c r="T106"/>
      <c r="U106"/>
      <c r="V106"/>
      <c r="W106"/>
      <c r="X106"/>
      <c r="Y106"/>
      <c r="Z106"/>
      <c r="AA106"/>
      <c r="AB106"/>
    </row>
    <row r="107" spans="1:28" ht="12.75" x14ac:dyDescent="0.2">
      <c r="A107" s="225"/>
      <c r="B107"/>
      <c r="C107"/>
      <c r="D107"/>
      <c r="E107"/>
      <c r="F107"/>
      <c r="G107"/>
      <c r="H107"/>
      <c r="I107"/>
      <c r="J107"/>
      <c r="K107"/>
      <c r="L107"/>
      <c r="M107"/>
      <c r="N107"/>
      <c r="O107"/>
      <c r="P107"/>
      <c r="Q107"/>
      <c r="R107"/>
      <c r="S107"/>
      <c r="T107"/>
      <c r="U107"/>
      <c r="V107"/>
      <c r="W107"/>
      <c r="X107"/>
      <c r="Y107"/>
      <c r="Z107"/>
      <c r="AA107"/>
      <c r="AB107"/>
    </row>
    <row r="108" spans="1:28" ht="12.75" x14ac:dyDescent="0.2">
      <c r="A108" s="225"/>
      <c r="B108"/>
      <c r="C108"/>
      <c r="D108"/>
      <c r="E108"/>
      <c r="F108"/>
      <c r="G108"/>
      <c r="H108"/>
      <c r="I108"/>
      <c r="J108"/>
      <c r="K108"/>
      <c r="L108"/>
      <c r="M108"/>
      <c r="N108"/>
      <c r="O108"/>
      <c r="P108"/>
      <c r="Q108"/>
      <c r="R108"/>
      <c r="S108"/>
      <c r="T108"/>
      <c r="U108"/>
      <c r="V108"/>
      <c r="W108"/>
      <c r="X108"/>
      <c r="Y108"/>
      <c r="Z108"/>
      <c r="AA108"/>
      <c r="AB108"/>
    </row>
    <row r="109" spans="1:28" ht="12.75" x14ac:dyDescent="0.2">
      <c r="A109" s="225"/>
      <c r="B109"/>
      <c r="C109"/>
      <c r="D109"/>
      <c r="E109"/>
      <c r="F109"/>
      <c r="G109"/>
      <c r="H109"/>
      <c r="I109"/>
      <c r="J109"/>
      <c r="K109"/>
      <c r="L109"/>
      <c r="M109"/>
      <c r="N109"/>
      <c r="O109"/>
      <c r="P109"/>
      <c r="Q109"/>
      <c r="R109"/>
      <c r="S109"/>
      <c r="T109"/>
      <c r="U109"/>
      <c r="V109"/>
      <c r="W109"/>
      <c r="X109"/>
      <c r="Y109"/>
      <c r="Z109"/>
      <c r="AA109"/>
      <c r="AB109"/>
    </row>
    <row r="110" spans="1:28" ht="12.75" x14ac:dyDescent="0.2">
      <c r="A110" s="225"/>
      <c r="B110"/>
      <c r="C110"/>
      <c r="D110"/>
      <c r="E110"/>
      <c r="F110"/>
      <c r="G110"/>
      <c r="H110"/>
      <c r="I110"/>
      <c r="J110"/>
      <c r="K110"/>
      <c r="L110"/>
      <c r="M110"/>
      <c r="N110"/>
      <c r="O110"/>
      <c r="P110"/>
      <c r="Q110"/>
      <c r="R110"/>
      <c r="S110"/>
      <c r="T110"/>
      <c r="U110"/>
      <c r="V110"/>
      <c r="W110"/>
      <c r="X110"/>
      <c r="Y110"/>
      <c r="Z110"/>
      <c r="AA110"/>
      <c r="AB110"/>
    </row>
    <row r="111" spans="1:28" ht="12.75" x14ac:dyDescent="0.2">
      <c r="A111" s="225"/>
      <c r="B111"/>
      <c r="C111"/>
      <c r="D111"/>
      <c r="E111"/>
      <c r="F111"/>
      <c r="G111"/>
      <c r="H111"/>
      <c r="I111"/>
      <c r="J111"/>
      <c r="K111"/>
      <c r="L111"/>
      <c r="M111"/>
      <c r="N111"/>
      <c r="O111"/>
      <c r="P111"/>
      <c r="Q111"/>
      <c r="R111"/>
      <c r="S111"/>
      <c r="T111"/>
      <c r="U111"/>
      <c r="V111"/>
      <c r="W111"/>
      <c r="X111"/>
      <c r="Y111"/>
      <c r="Z111"/>
      <c r="AA111"/>
      <c r="AB111"/>
    </row>
    <row r="112" spans="1:28" ht="12.75" x14ac:dyDescent="0.2">
      <c r="A112" s="225"/>
      <c r="B112"/>
      <c r="C112"/>
      <c r="D112"/>
      <c r="E112"/>
      <c r="F112"/>
      <c r="G112"/>
      <c r="H112"/>
      <c r="I112"/>
      <c r="J112"/>
      <c r="K112"/>
      <c r="L112"/>
      <c r="M112"/>
      <c r="N112"/>
      <c r="O112"/>
      <c r="P112"/>
      <c r="Q112"/>
      <c r="R112"/>
      <c r="S112"/>
      <c r="T112"/>
      <c r="U112"/>
      <c r="V112"/>
      <c r="W112"/>
      <c r="X112"/>
      <c r="Y112"/>
      <c r="Z112"/>
      <c r="AA112"/>
      <c r="AB112"/>
    </row>
    <row r="113" spans="1:28" ht="12.75" x14ac:dyDescent="0.2">
      <c r="A113" s="225"/>
      <c r="B113"/>
      <c r="C113"/>
      <c r="D113"/>
      <c r="E113"/>
      <c r="F113"/>
      <c r="G113"/>
      <c r="H113"/>
      <c r="I113"/>
      <c r="J113"/>
      <c r="K113"/>
      <c r="L113"/>
      <c r="M113"/>
      <c r="N113"/>
      <c r="O113"/>
      <c r="P113"/>
      <c r="Q113"/>
      <c r="R113"/>
      <c r="S113"/>
      <c r="T113"/>
      <c r="U113"/>
      <c r="V113"/>
      <c r="W113"/>
      <c r="X113"/>
      <c r="Y113"/>
      <c r="Z113"/>
      <c r="AA113"/>
      <c r="AB113"/>
    </row>
    <row r="114" spans="1:28" ht="12.75" x14ac:dyDescent="0.2">
      <c r="A114" s="225"/>
      <c r="B114"/>
      <c r="C114"/>
      <c r="D114"/>
      <c r="E114"/>
      <c r="F114"/>
      <c r="G114"/>
      <c r="H114"/>
      <c r="I114"/>
      <c r="J114"/>
      <c r="K114"/>
      <c r="L114"/>
      <c r="M114"/>
      <c r="N114"/>
      <c r="O114"/>
      <c r="P114"/>
      <c r="Q114"/>
      <c r="R114"/>
      <c r="S114"/>
      <c r="T114"/>
      <c r="U114"/>
      <c r="V114"/>
      <c r="W114"/>
      <c r="X114"/>
      <c r="Y114"/>
      <c r="Z114"/>
      <c r="AA114"/>
      <c r="AB114"/>
    </row>
    <row r="115" spans="1:28" ht="12.75" x14ac:dyDescent="0.2">
      <c r="A115" s="225"/>
      <c r="B115"/>
      <c r="C115"/>
      <c r="D115"/>
      <c r="E115"/>
      <c r="F115"/>
      <c r="G115"/>
      <c r="H115"/>
      <c r="I115"/>
      <c r="J115"/>
      <c r="K115"/>
      <c r="L115"/>
      <c r="M115"/>
      <c r="N115"/>
      <c r="O115"/>
      <c r="P115"/>
      <c r="Q115"/>
      <c r="R115"/>
      <c r="S115"/>
      <c r="T115"/>
      <c r="U115"/>
      <c r="V115"/>
      <c r="W115"/>
      <c r="X115"/>
      <c r="Y115"/>
      <c r="Z115"/>
      <c r="AA115"/>
      <c r="AB115"/>
    </row>
    <row r="116" spans="1:28" ht="12.75" x14ac:dyDescent="0.2">
      <c r="A116" s="225"/>
      <c r="B116"/>
      <c r="C116"/>
      <c r="D116"/>
      <c r="E116"/>
      <c r="F116"/>
      <c r="G116"/>
      <c r="H116"/>
      <c r="I116"/>
      <c r="J116"/>
      <c r="K116"/>
      <c r="L116"/>
      <c r="M116"/>
      <c r="N116"/>
      <c r="O116"/>
      <c r="P116"/>
      <c r="Q116"/>
      <c r="R116"/>
      <c r="S116"/>
      <c r="T116"/>
      <c r="U116"/>
      <c r="V116"/>
      <c r="W116"/>
      <c r="X116"/>
      <c r="Y116"/>
      <c r="Z116"/>
      <c r="AA116"/>
      <c r="AB116"/>
    </row>
    <row r="117" spans="1:28" ht="12.75" x14ac:dyDescent="0.2">
      <c r="A117" s="225"/>
      <c r="B117"/>
      <c r="C117"/>
      <c r="D117"/>
      <c r="E117"/>
      <c r="F117"/>
      <c r="G117"/>
      <c r="H117"/>
      <c r="I117"/>
      <c r="J117"/>
      <c r="K117"/>
      <c r="L117"/>
      <c r="M117"/>
      <c r="N117"/>
      <c r="O117"/>
      <c r="P117"/>
      <c r="Q117"/>
      <c r="R117"/>
      <c r="S117"/>
      <c r="T117"/>
      <c r="U117"/>
      <c r="V117"/>
      <c r="W117"/>
      <c r="X117"/>
      <c r="Y117"/>
      <c r="Z117"/>
      <c r="AA117"/>
      <c r="AB117"/>
    </row>
    <row r="118" spans="1:28" ht="12.75" x14ac:dyDescent="0.2">
      <c r="A118" s="225"/>
      <c r="B118"/>
      <c r="C118"/>
      <c r="D118"/>
      <c r="E118"/>
      <c r="F118"/>
      <c r="G118"/>
      <c r="H118"/>
      <c r="I118"/>
      <c r="J118"/>
      <c r="K118"/>
      <c r="L118"/>
      <c r="M118"/>
      <c r="N118"/>
      <c r="O118"/>
      <c r="P118"/>
      <c r="Q118"/>
      <c r="R118"/>
      <c r="S118"/>
      <c r="T118"/>
      <c r="U118"/>
      <c r="V118"/>
      <c r="W118"/>
      <c r="X118"/>
      <c r="Y118"/>
      <c r="Z118"/>
      <c r="AA118"/>
      <c r="AB118"/>
    </row>
    <row r="119" spans="1:28" ht="12.75" x14ac:dyDescent="0.2">
      <c r="A119" s="225"/>
      <c r="B119"/>
      <c r="C119"/>
      <c r="D119"/>
      <c r="E119"/>
      <c r="F119"/>
      <c r="G119"/>
      <c r="H119"/>
      <c r="I119"/>
      <c r="J119"/>
      <c r="K119"/>
      <c r="L119"/>
      <c r="M119"/>
      <c r="N119"/>
      <c r="O119"/>
      <c r="P119"/>
      <c r="Q119"/>
      <c r="R119"/>
      <c r="S119"/>
      <c r="T119"/>
      <c r="U119"/>
      <c r="V119"/>
      <c r="W119"/>
      <c r="X119"/>
      <c r="Y119"/>
      <c r="Z119"/>
      <c r="AA119"/>
      <c r="AB119"/>
    </row>
    <row r="120" spans="1:28" ht="12.75" x14ac:dyDescent="0.2">
      <c r="A120" s="225"/>
      <c r="B120"/>
      <c r="C120"/>
      <c r="D120"/>
      <c r="E120"/>
      <c r="F120"/>
      <c r="G120"/>
      <c r="H120"/>
      <c r="I120"/>
      <c r="J120"/>
      <c r="K120"/>
      <c r="L120"/>
      <c r="M120"/>
      <c r="N120"/>
      <c r="O120"/>
      <c r="P120"/>
      <c r="Q120"/>
      <c r="R120"/>
      <c r="S120"/>
      <c r="T120"/>
      <c r="U120"/>
      <c r="V120"/>
      <c r="W120"/>
      <c r="X120"/>
      <c r="Y120"/>
      <c r="Z120"/>
      <c r="AA120"/>
      <c r="AB120"/>
    </row>
    <row r="121" spans="1:28" ht="12.75" x14ac:dyDescent="0.2">
      <c r="A121" s="225"/>
      <c r="B121"/>
      <c r="C121"/>
      <c r="D121"/>
      <c r="E121"/>
      <c r="F121"/>
      <c r="G121"/>
      <c r="H121"/>
      <c r="I121"/>
      <c r="J121"/>
      <c r="K121"/>
      <c r="L121"/>
      <c r="M121"/>
      <c r="N121"/>
      <c r="O121"/>
      <c r="P121"/>
      <c r="Q121"/>
      <c r="R121"/>
      <c r="S121"/>
      <c r="T121"/>
      <c r="U121"/>
      <c r="V121"/>
      <c r="W121"/>
      <c r="X121"/>
      <c r="Y121"/>
      <c r="Z121"/>
      <c r="AA121"/>
      <c r="AB121"/>
    </row>
    <row r="122" spans="1:28" ht="12.75" x14ac:dyDescent="0.2">
      <c r="A122" s="225"/>
      <c r="B122"/>
      <c r="C122"/>
      <c r="D122"/>
      <c r="E122"/>
      <c r="F122"/>
      <c r="G122"/>
      <c r="H122"/>
      <c r="I122"/>
      <c r="J122"/>
      <c r="K122"/>
      <c r="L122"/>
      <c r="M122"/>
      <c r="N122"/>
      <c r="O122"/>
      <c r="P122"/>
      <c r="Q122"/>
      <c r="R122"/>
      <c r="S122"/>
      <c r="T122"/>
      <c r="U122"/>
      <c r="V122"/>
      <c r="W122"/>
      <c r="X122"/>
      <c r="Y122"/>
      <c r="Z122"/>
      <c r="AA122"/>
      <c r="AB122"/>
    </row>
    <row r="123" spans="1:28" ht="12.75" x14ac:dyDescent="0.2">
      <c r="A123" s="225"/>
      <c r="B123"/>
      <c r="C123"/>
      <c r="D123"/>
      <c r="E123"/>
      <c r="F123"/>
      <c r="G123"/>
      <c r="H123"/>
      <c r="I123"/>
      <c r="J123"/>
      <c r="K123"/>
      <c r="L123"/>
      <c r="M123"/>
      <c r="N123"/>
      <c r="O123"/>
      <c r="P123"/>
      <c r="Q123"/>
      <c r="R123"/>
      <c r="S123"/>
      <c r="T123"/>
      <c r="U123"/>
      <c r="V123"/>
      <c r="W123"/>
      <c r="X123"/>
      <c r="Y123"/>
      <c r="Z123"/>
      <c r="AA123"/>
      <c r="AB123"/>
    </row>
    <row r="124" spans="1:28" ht="12.75" x14ac:dyDescent="0.2">
      <c r="A124" s="225"/>
      <c r="B124"/>
      <c r="C124"/>
      <c r="D124"/>
      <c r="E124"/>
      <c r="F124"/>
      <c r="G124"/>
      <c r="H124"/>
      <c r="I124"/>
      <c r="J124"/>
      <c r="K124"/>
      <c r="L124"/>
      <c r="M124"/>
      <c r="N124"/>
      <c r="O124"/>
      <c r="P124"/>
      <c r="Q124"/>
      <c r="R124"/>
      <c r="S124"/>
      <c r="T124"/>
      <c r="U124"/>
      <c r="V124"/>
      <c r="W124"/>
      <c r="X124"/>
      <c r="Y124"/>
      <c r="Z124"/>
      <c r="AA124"/>
      <c r="AB124"/>
    </row>
    <row r="125" spans="1:28" ht="12.75" x14ac:dyDescent="0.2">
      <c r="A125" s="225"/>
      <c r="B125"/>
      <c r="C125"/>
      <c r="D125"/>
      <c r="E125"/>
      <c r="F125"/>
      <c r="G125"/>
      <c r="H125"/>
      <c r="I125"/>
      <c r="J125"/>
      <c r="K125"/>
      <c r="L125"/>
      <c r="M125"/>
      <c r="N125"/>
      <c r="O125"/>
      <c r="P125"/>
      <c r="Q125"/>
      <c r="R125"/>
      <c r="S125"/>
      <c r="T125"/>
      <c r="U125"/>
      <c r="V125"/>
      <c r="W125"/>
      <c r="X125"/>
      <c r="Y125"/>
      <c r="Z125"/>
      <c r="AA125"/>
      <c r="AB125"/>
    </row>
    <row r="126" spans="1:28" ht="12.75" x14ac:dyDescent="0.2">
      <c r="A126" s="225"/>
      <c r="B126"/>
      <c r="C126"/>
      <c r="D126"/>
      <c r="E126"/>
      <c r="F126"/>
      <c r="G126"/>
      <c r="H126"/>
      <c r="I126"/>
      <c r="J126"/>
      <c r="K126"/>
      <c r="L126"/>
      <c r="M126"/>
      <c r="N126"/>
      <c r="O126"/>
      <c r="P126"/>
      <c r="Q126"/>
      <c r="R126"/>
      <c r="S126"/>
      <c r="T126"/>
      <c r="U126"/>
      <c r="V126"/>
      <c r="W126"/>
      <c r="X126"/>
      <c r="Y126"/>
      <c r="Z126"/>
      <c r="AA126"/>
      <c r="AB126"/>
    </row>
    <row r="127" spans="1:28" ht="12.75" x14ac:dyDescent="0.2">
      <c r="A127" s="225"/>
      <c r="B127"/>
      <c r="C127"/>
      <c r="D127"/>
      <c r="E127"/>
      <c r="F127"/>
      <c r="G127"/>
      <c r="H127"/>
      <c r="I127"/>
      <c r="J127"/>
      <c r="K127"/>
      <c r="L127"/>
      <c r="M127"/>
      <c r="N127"/>
      <c r="O127"/>
      <c r="P127"/>
      <c r="Q127"/>
      <c r="R127"/>
      <c r="S127"/>
      <c r="T127"/>
      <c r="U127"/>
      <c r="V127"/>
      <c r="W127"/>
      <c r="X127"/>
      <c r="Y127"/>
      <c r="Z127"/>
      <c r="AA127"/>
      <c r="AB127"/>
    </row>
    <row r="128" spans="1:28" ht="12.75" x14ac:dyDescent="0.2">
      <c r="A128" s="225"/>
      <c r="B128"/>
      <c r="C128"/>
      <c r="D128"/>
      <c r="E128"/>
      <c r="F128"/>
      <c r="G128"/>
      <c r="H128"/>
      <c r="I128"/>
      <c r="J128"/>
      <c r="K128"/>
      <c r="L128"/>
      <c r="M128"/>
      <c r="N128"/>
      <c r="O128"/>
      <c r="P128"/>
      <c r="Q128"/>
      <c r="R128"/>
      <c r="S128"/>
      <c r="T128"/>
      <c r="U128"/>
      <c r="V128"/>
      <c r="W128"/>
      <c r="X128"/>
      <c r="Y128"/>
      <c r="Z128"/>
      <c r="AA128"/>
      <c r="AB128"/>
    </row>
    <row r="129" spans="1:28" ht="12.75" x14ac:dyDescent="0.2">
      <c r="A129" s="225"/>
      <c r="B129"/>
      <c r="C129"/>
      <c r="D129"/>
      <c r="E129"/>
      <c r="F129"/>
      <c r="G129"/>
      <c r="H129"/>
      <c r="I129"/>
      <c r="J129"/>
      <c r="K129"/>
      <c r="L129"/>
      <c r="M129"/>
      <c r="N129"/>
      <c r="O129"/>
      <c r="P129"/>
      <c r="Q129"/>
      <c r="R129"/>
      <c r="S129"/>
      <c r="T129"/>
      <c r="U129"/>
      <c r="V129"/>
      <c r="W129"/>
      <c r="X129"/>
      <c r="Y129"/>
      <c r="Z129"/>
      <c r="AA129"/>
      <c r="AB129"/>
    </row>
    <row r="130" spans="1:28" ht="12.75" x14ac:dyDescent="0.2">
      <c r="A130" s="225"/>
      <c r="B130"/>
      <c r="C130"/>
      <c r="D130"/>
      <c r="E130"/>
      <c r="F130"/>
      <c r="G130"/>
      <c r="H130"/>
      <c r="I130"/>
      <c r="J130"/>
      <c r="K130"/>
      <c r="L130"/>
      <c r="M130"/>
      <c r="N130"/>
      <c r="O130"/>
      <c r="P130"/>
      <c r="Q130"/>
      <c r="R130"/>
      <c r="S130"/>
      <c r="T130"/>
      <c r="U130"/>
      <c r="V130"/>
      <c r="W130"/>
      <c r="X130"/>
      <c r="Y130"/>
      <c r="Z130"/>
      <c r="AA130"/>
      <c r="AB130"/>
    </row>
    <row r="131" spans="1:28" ht="12.75" x14ac:dyDescent="0.2">
      <c r="A131" s="225"/>
      <c r="B131"/>
      <c r="C131"/>
      <c r="D131"/>
      <c r="E131"/>
      <c r="F131"/>
      <c r="G131"/>
      <c r="H131"/>
      <c r="I131"/>
      <c r="J131"/>
      <c r="K131"/>
      <c r="L131"/>
      <c r="M131"/>
      <c r="N131"/>
      <c r="O131"/>
      <c r="P131"/>
      <c r="Q131"/>
      <c r="R131"/>
      <c r="S131"/>
      <c r="T131"/>
      <c r="U131"/>
      <c r="V131"/>
      <c r="W131"/>
      <c r="X131"/>
      <c r="Y131"/>
      <c r="Z131"/>
      <c r="AA131"/>
      <c r="AB131"/>
    </row>
    <row r="132" spans="1:28" ht="12.75" x14ac:dyDescent="0.2">
      <c r="A132" s="225"/>
      <c r="B132"/>
      <c r="C132"/>
      <c r="D132"/>
      <c r="E132"/>
      <c r="F132"/>
      <c r="G132"/>
      <c r="H132"/>
      <c r="I132"/>
      <c r="J132"/>
      <c r="K132"/>
      <c r="L132"/>
      <c r="M132"/>
      <c r="N132"/>
      <c r="O132"/>
      <c r="P132"/>
      <c r="Q132"/>
      <c r="R132"/>
      <c r="S132"/>
      <c r="T132"/>
      <c r="U132"/>
      <c r="V132"/>
      <c r="W132"/>
      <c r="X132"/>
      <c r="Y132"/>
      <c r="Z132"/>
      <c r="AA132"/>
      <c r="AB132"/>
    </row>
    <row r="133" spans="1:28" ht="12.75" x14ac:dyDescent="0.2">
      <c r="A133" s="225"/>
      <c r="B133"/>
      <c r="C133"/>
      <c r="D133"/>
      <c r="E133"/>
      <c r="F133"/>
      <c r="G133"/>
      <c r="H133"/>
      <c r="I133"/>
      <c r="J133"/>
      <c r="K133"/>
      <c r="L133"/>
      <c r="M133"/>
      <c r="N133"/>
      <c r="O133"/>
      <c r="P133"/>
      <c r="Q133"/>
      <c r="R133"/>
      <c r="S133"/>
      <c r="T133"/>
      <c r="U133"/>
      <c r="V133"/>
      <c r="W133"/>
      <c r="X133"/>
      <c r="Y133"/>
      <c r="Z133"/>
      <c r="AA133"/>
      <c r="AB133"/>
    </row>
    <row r="134" spans="1:28" ht="12.75" x14ac:dyDescent="0.2">
      <c r="A134" s="225"/>
      <c r="B134"/>
      <c r="C134"/>
      <c r="D134"/>
      <c r="E134"/>
      <c r="F134"/>
      <c r="G134"/>
      <c r="H134"/>
      <c r="I134"/>
      <c r="J134"/>
      <c r="K134"/>
      <c r="L134"/>
      <c r="M134"/>
      <c r="N134"/>
      <c r="O134"/>
      <c r="P134"/>
      <c r="Q134"/>
      <c r="R134"/>
      <c r="S134"/>
      <c r="T134"/>
      <c r="U134"/>
      <c r="V134"/>
      <c r="W134"/>
      <c r="X134"/>
      <c r="Y134"/>
      <c r="Z134"/>
      <c r="AA134"/>
      <c r="AB134"/>
    </row>
    <row r="135" spans="1:28" ht="12.75" x14ac:dyDescent="0.2">
      <c r="A135" s="225"/>
      <c r="B135"/>
      <c r="C135"/>
      <c r="D135"/>
      <c r="E135"/>
      <c r="F135"/>
      <c r="G135"/>
      <c r="H135"/>
      <c r="I135"/>
      <c r="J135"/>
      <c r="K135"/>
      <c r="L135"/>
      <c r="M135"/>
      <c r="N135"/>
      <c r="O135"/>
      <c r="P135"/>
      <c r="Q135"/>
      <c r="R135"/>
      <c r="S135"/>
      <c r="T135"/>
      <c r="U135"/>
      <c r="V135"/>
      <c r="W135"/>
      <c r="X135"/>
      <c r="Y135"/>
      <c r="Z135"/>
      <c r="AA135"/>
      <c r="AB135"/>
    </row>
    <row r="136" spans="1:28" ht="12.75" x14ac:dyDescent="0.2">
      <c r="A136" s="225"/>
      <c r="B136"/>
      <c r="C136"/>
      <c r="D136"/>
      <c r="E136"/>
      <c r="F136"/>
      <c r="G136"/>
      <c r="H136"/>
      <c r="I136"/>
      <c r="J136"/>
      <c r="K136"/>
      <c r="L136"/>
      <c r="M136"/>
      <c r="N136"/>
      <c r="O136"/>
      <c r="P136"/>
      <c r="Q136"/>
      <c r="R136"/>
      <c r="S136"/>
      <c r="T136"/>
      <c r="U136"/>
      <c r="V136"/>
      <c r="W136"/>
      <c r="X136"/>
      <c r="Y136"/>
      <c r="Z136"/>
      <c r="AA136"/>
      <c r="AB136"/>
    </row>
    <row r="137" spans="1:28" ht="12.75" x14ac:dyDescent="0.2">
      <c r="A137" s="225"/>
      <c r="B137"/>
      <c r="C137"/>
      <c r="D137"/>
      <c r="E137"/>
      <c r="F137"/>
      <c r="G137"/>
      <c r="H137"/>
      <c r="I137"/>
      <c r="J137"/>
      <c r="K137"/>
      <c r="L137"/>
      <c r="M137"/>
      <c r="N137"/>
      <c r="O137"/>
      <c r="P137"/>
      <c r="Q137"/>
      <c r="R137"/>
      <c r="S137"/>
      <c r="T137"/>
      <c r="U137"/>
      <c r="V137"/>
      <c r="W137"/>
      <c r="X137"/>
      <c r="Y137"/>
      <c r="Z137"/>
      <c r="AA137"/>
      <c r="AB137"/>
    </row>
    <row r="138" spans="1:28" ht="12.75" x14ac:dyDescent="0.2">
      <c r="A138" s="225"/>
      <c r="B138"/>
      <c r="C138"/>
      <c r="D138"/>
      <c r="E138"/>
      <c r="F138"/>
      <c r="G138"/>
      <c r="H138"/>
      <c r="I138"/>
      <c r="J138"/>
      <c r="K138"/>
      <c r="L138"/>
      <c r="M138"/>
      <c r="N138"/>
      <c r="O138"/>
      <c r="P138"/>
      <c r="Q138"/>
      <c r="R138"/>
      <c r="S138"/>
      <c r="T138"/>
      <c r="U138"/>
      <c r="V138"/>
      <c r="W138"/>
      <c r="X138"/>
      <c r="Y138"/>
      <c r="Z138"/>
      <c r="AA138"/>
      <c r="AB138"/>
    </row>
    <row r="139" spans="1:28" ht="12.75" x14ac:dyDescent="0.2">
      <c r="A139" s="225"/>
      <c r="B139"/>
      <c r="C139"/>
      <c r="D139"/>
      <c r="E139"/>
      <c r="F139"/>
      <c r="G139"/>
      <c r="H139"/>
      <c r="I139"/>
      <c r="J139"/>
      <c r="K139"/>
      <c r="L139"/>
      <c r="M139"/>
      <c r="N139"/>
      <c r="O139"/>
      <c r="P139"/>
      <c r="Q139"/>
      <c r="R139"/>
      <c r="S139"/>
      <c r="T139"/>
      <c r="U139"/>
      <c r="V139"/>
      <c r="W139"/>
      <c r="X139"/>
      <c r="Y139"/>
      <c r="Z139"/>
      <c r="AA139"/>
      <c r="AB139"/>
    </row>
    <row r="140" spans="1:28" ht="12.75" x14ac:dyDescent="0.2">
      <c r="A140" s="225"/>
      <c r="B140"/>
      <c r="C140"/>
      <c r="D140"/>
      <c r="E140"/>
      <c r="F140"/>
      <c r="G140"/>
      <c r="H140"/>
      <c r="I140"/>
      <c r="J140"/>
      <c r="K140"/>
      <c r="L140"/>
      <c r="M140"/>
      <c r="N140"/>
      <c r="O140"/>
      <c r="P140"/>
      <c r="Q140"/>
      <c r="R140"/>
      <c r="S140"/>
      <c r="T140"/>
      <c r="U140"/>
      <c r="V140"/>
      <c r="W140"/>
      <c r="X140"/>
      <c r="Y140"/>
      <c r="Z140"/>
      <c r="AA140"/>
      <c r="AB140"/>
    </row>
    <row r="141" spans="1:28" ht="12.75" x14ac:dyDescent="0.2">
      <c r="A141" s="225"/>
      <c r="B141"/>
      <c r="C141"/>
      <c r="D141"/>
      <c r="E141"/>
      <c r="F141"/>
      <c r="G141"/>
      <c r="H141"/>
      <c r="I141"/>
      <c r="J141"/>
      <c r="K141"/>
      <c r="L141"/>
      <c r="M141"/>
      <c r="N141"/>
      <c r="O141"/>
      <c r="P141"/>
      <c r="Q141"/>
      <c r="R141"/>
      <c r="S141"/>
      <c r="T141"/>
      <c r="U141"/>
      <c r="V141"/>
      <c r="W141"/>
      <c r="X141"/>
      <c r="Y141"/>
      <c r="Z141"/>
      <c r="AA141"/>
      <c r="AB141"/>
    </row>
    <row r="142" spans="1:28" ht="12.75" x14ac:dyDescent="0.2">
      <c r="A142" s="225"/>
      <c r="B142"/>
      <c r="C142"/>
      <c r="D142"/>
      <c r="E142"/>
      <c r="F142"/>
      <c r="G142"/>
      <c r="H142"/>
      <c r="I142"/>
      <c r="J142"/>
      <c r="K142"/>
      <c r="L142"/>
      <c r="M142"/>
      <c r="N142"/>
      <c r="O142"/>
      <c r="P142"/>
      <c r="Q142"/>
      <c r="R142"/>
      <c r="S142"/>
      <c r="T142"/>
      <c r="U142"/>
      <c r="V142"/>
      <c r="W142"/>
      <c r="X142"/>
      <c r="Y142"/>
      <c r="Z142"/>
      <c r="AA142"/>
      <c r="AB142"/>
    </row>
    <row r="143" spans="1:28" ht="12.75" x14ac:dyDescent="0.2">
      <c r="A143" s="225"/>
      <c r="B143"/>
      <c r="C143"/>
      <c r="D143"/>
      <c r="E143"/>
      <c r="F143"/>
      <c r="G143"/>
      <c r="H143"/>
      <c r="I143"/>
      <c r="J143"/>
      <c r="K143"/>
      <c r="L143"/>
      <c r="M143"/>
      <c r="N143"/>
      <c r="O143"/>
      <c r="P143"/>
      <c r="Q143"/>
      <c r="R143"/>
      <c r="S143"/>
      <c r="T143"/>
      <c r="U143"/>
      <c r="V143"/>
      <c r="W143"/>
      <c r="X143"/>
      <c r="Y143"/>
      <c r="Z143"/>
      <c r="AA143"/>
      <c r="AB143"/>
    </row>
    <row r="144" spans="1:28" ht="12.75" x14ac:dyDescent="0.2">
      <c r="A144" s="225"/>
      <c r="B144"/>
      <c r="C144"/>
      <c r="D144"/>
      <c r="E144"/>
      <c r="F144"/>
      <c r="G144"/>
      <c r="H144"/>
      <c r="I144"/>
      <c r="J144"/>
      <c r="K144"/>
      <c r="L144"/>
      <c r="M144"/>
      <c r="N144"/>
      <c r="O144"/>
      <c r="P144"/>
      <c r="Q144"/>
      <c r="R144"/>
      <c r="S144"/>
      <c r="T144"/>
      <c r="U144"/>
      <c r="V144"/>
      <c r="W144"/>
      <c r="X144"/>
      <c r="Y144"/>
      <c r="Z144"/>
      <c r="AA144"/>
      <c r="AB144"/>
    </row>
    <row r="145" spans="1:28" ht="12.75" x14ac:dyDescent="0.2">
      <c r="A145" s="225"/>
      <c r="B145"/>
      <c r="C145"/>
      <c r="D145"/>
      <c r="E145"/>
      <c r="F145"/>
      <c r="G145"/>
      <c r="H145"/>
      <c r="I145"/>
      <c r="J145"/>
      <c r="K145"/>
      <c r="L145"/>
      <c r="M145"/>
      <c r="N145"/>
      <c r="O145"/>
      <c r="P145"/>
      <c r="Q145"/>
      <c r="R145"/>
      <c r="S145"/>
      <c r="T145"/>
      <c r="U145"/>
      <c r="V145"/>
      <c r="W145"/>
      <c r="X145"/>
      <c r="Y145"/>
      <c r="Z145"/>
      <c r="AA145"/>
      <c r="AB145"/>
    </row>
    <row r="146" spans="1:28" ht="12.75" x14ac:dyDescent="0.2">
      <c r="A146" s="225"/>
      <c r="B146"/>
      <c r="C146"/>
      <c r="D146"/>
      <c r="E146"/>
      <c r="F146"/>
      <c r="G146"/>
      <c r="H146"/>
      <c r="I146"/>
      <c r="J146"/>
      <c r="K146"/>
      <c r="L146"/>
      <c r="M146"/>
      <c r="N146"/>
      <c r="O146"/>
      <c r="P146"/>
      <c r="Q146"/>
      <c r="R146"/>
      <c r="S146"/>
      <c r="T146"/>
      <c r="U146"/>
      <c r="V146"/>
      <c r="W146"/>
      <c r="X146"/>
      <c r="Y146"/>
      <c r="Z146"/>
      <c r="AA146"/>
      <c r="AB146"/>
    </row>
    <row r="147" spans="1:28" ht="12.75" x14ac:dyDescent="0.2">
      <c r="A147" s="225"/>
      <c r="B147"/>
      <c r="C147"/>
      <c r="D147"/>
      <c r="E147"/>
      <c r="F147"/>
      <c r="G147"/>
      <c r="H147"/>
      <c r="I147"/>
      <c r="J147"/>
      <c r="K147"/>
      <c r="L147"/>
      <c r="M147"/>
      <c r="N147"/>
      <c r="O147"/>
      <c r="P147"/>
      <c r="Q147"/>
      <c r="R147"/>
      <c r="S147"/>
      <c r="T147"/>
      <c r="U147"/>
      <c r="V147"/>
      <c r="W147"/>
      <c r="X147"/>
      <c r="Y147"/>
      <c r="Z147"/>
      <c r="AA147"/>
      <c r="AB147"/>
    </row>
    <row r="148" spans="1:28" ht="12.75" x14ac:dyDescent="0.2">
      <c r="A148" s="225"/>
      <c r="B148"/>
      <c r="C148"/>
      <c r="D148"/>
      <c r="E148"/>
      <c r="F148"/>
      <c r="G148"/>
      <c r="H148"/>
      <c r="I148"/>
      <c r="J148"/>
      <c r="K148"/>
      <c r="L148"/>
      <c r="M148"/>
      <c r="N148"/>
      <c r="O148"/>
      <c r="P148"/>
      <c r="Q148"/>
      <c r="R148"/>
      <c r="S148"/>
      <c r="T148"/>
      <c r="U148"/>
      <c r="V148"/>
      <c r="W148"/>
      <c r="X148"/>
      <c r="Y148"/>
      <c r="Z148"/>
      <c r="AA148"/>
      <c r="AB148"/>
    </row>
    <row r="149" spans="1:28" ht="12.75" x14ac:dyDescent="0.2">
      <c r="A149" s="225"/>
      <c r="B149"/>
      <c r="C149"/>
      <c r="D149"/>
      <c r="E149"/>
      <c r="F149"/>
      <c r="G149"/>
      <c r="H149"/>
      <c r="I149"/>
      <c r="J149"/>
      <c r="K149"/>
      <c r="L149"/>
      <c r="M149"/>
      <c r="N149"/>
      <c r="O149"/>
      <c r="P149"/>
      <c r="Q149"/>
      <c r="R149"/>
      <c r="S149"/>
      <c r="T149"/>
      <c r="U149"/>
      <c r="V149"/>
      <c r="W149"/>
      <c r="X149"/>
      <c r="Y149"/>
      <c r="Z149"/>
      <c r="AA149"/>
      <c r="AB149"/>
    </row>
    <row r="150" spans="1:28" ht="12.75" x14ac:dyDescent="0.2">
      <c r="A150" s="225"/>
      <c r="B150"/>
      <c r="C150"/>
      <c r="D150"/>
      <c r="E150"/>
      <c r="F150"/>
      <c r="G150"/>
      <c r="H150"/>
      <c r="I150"/>
      <c r="J150"/>
      <c r="K150"/>
      <c r="L150"/>
      <c r="M150"/>
      <c r="N150"/>
      <c r="O150"/>
      <c r="P150"/>
      <c r="Q150"/>
      <c r="R150"/>
      <c r="S150"/>
      <c r="T150"/>
      <c r="U150"/>
      <c r="V150"/>
      <c r="W150"/>
      <c r="X150"/>
      <c r="Y150"/>
      <c r="Z150"/>
      <c r="AA150"/>
      <c r="AB150"/>
    </row>
    <row r="151" spans="1:28" ht="12.75" x14ac:dyDescent="0.2">
      <c r="A151" s="225"/>
      <c r="B151"/>
      <c r="C151"/>
      <c r="D151"/>
      <c r="E151"/>
      <c r="F151"/>
      <c r="G151"/>
      <c r="H151"/>
      <c r="I151"/>
      <c r="J151"/>
      <c r="K151"/>
      <c r="L151"/>
      <c r="M151"/>
      <c r="N151"/>
      <c r="O151"/>
      <c r="P151"/>
      <c r="Q151"/>
      <c r="R151"/>
      <c r="S151"/>
      <c r="T151"/>
      <c r="U151"/>
      <c r="V151"/>
      <c r="W151"/>
      <c r="X151"/>
      <c r="Y151"/>
      <c r="Z151"/>
      <c r="AA151"/>
      <c r="AB151"/>
    </row>
    <row r="152" spans="1:28" ht="12.75" x14ac:dyDescent="0.2">
      <c r="A152" s="225"/>
      <c r="B152"/>
      <c r="C152"/>
      <c r="D152"/>
      <c r="E152"/>
      <c r="F152"/>
      <c r="G152"/>
      <c r="H152"/>
      <c r="I152"/>
      <c r="J152"/>
      <c r="K152"/>
      <c r="L152"/>
      <c r="M152"/>
      <c r="N152"/>
      <c r="O152"/>
      <c r="P152"/>
      <c r="Q152"/>
      <c r="R152"/>
      <c r="S152"/>
      <c r="T152"/>
      <c r="U152"/>
      <c r="V152"/>
      <c r="W152"/>
      <c r="X152"/>
      <c r="Y152"/>
      <c r="Z152"/>
      <c r="AA152"/>
      <c r="AB152"/>
    </row>
    <row r="153" spans="1:28" ht="12.75" x14ac:dyDescent="0.2">
      <c r="A153" s="225"/>
      <c r="B153"/>
      <c r="C153"/>
      <c r="D153"/>
      <c r="E153"/>
      <c r="F153"/>
      <c r="G153"/>
      <c r="H153"/>
      <c r="I153"/>
      <c r="J153"/>
      <c r="K153"/>
      <c r="L153"/>
      <c r="M153"/>
      <c r="N153"/>
      <c r="O153"/>
      <c r="P153"/>
      <c r="Q153"/>
      <c r="R153"/>
      <c r="S153"/>
      <c r="T153"/>
      <c r="U153"/>
      <c r="V153"/>
      <c r="W153"/>
      <c r="X153"/>
      <c r="Y153"/>
      <c r="Z153"/>
      <c r="AA153"/>
      <c r="AB153"/>
    </row>
    <row r="154" spans="1:28" ht="12.75" x14ac:dyDescent="0.2">
      <c r="A154" s="225"/>
      <c r="B154"/>
      <c r="C154"/>
      <c r="D154"/>
      <c r="E154"/>
      <c r="F154"/>
      <c r="G154"/>
      <c r="H154"/>
      <c r="I154"/>
      <c r="J154"/>
      <c r="K154"/>
      <c r="L154"/>
      <c r="M154"/>
      <c r="N154"/>
      <c r="O154"/>
      <c r="P154"/>
      <c r="Q154"/>
      <c r="R154"/>
      <c r="S154"/>
      <c r="T154"/>
      <c r="U154"/>
      <c r="V154"/>
      <c r="W154"/>
      <c r="X154"/>
      <c r="Y154"/>
      <c r="Z154"/>
      <c r="AA154"/>
      <c r="AB154"/>
    </row>
    <row r="155" spans="1:28" ht="12.75" x14ac:dyDescent="0.2">
      <c r="A155" s="225"/>
      <c r="B155"/>
      <c r="C155"/>
      <c r="D155"/>
      <c r="E155"/>
      <c r="F155"/>
      <c r="G155"/>
      <c r="H155"/>
      <c r="I155"/>
      <c r="J155"/>
      <c r="K155"/>
      <c r="L155"/>
      <c r="M155"/>
      <c r="N155"/>
      <c r="O155"/>
      <c r="P155"/>
      <c r="Q155"/>
      <c r="R155"/>
      <c r="S155"/>
      <c r="T155"/>
      <c r="U155"/>
      <c r="V155"/>
      <c r="W155"/>
      <c r="X155"/>
      <c r="Y155"/>
      <c r="Z155"/>
      <c r="AA155"/>
      <c r="AB155"/>
    </row>
    <row r="156" spans="1:28" ht="12.75" x14ac:dyDescent="0.2">
      <c r="A156" s="225"/>
      <c r="B156"/>
      <c r="C156"/>
      <c r="D156"/>
      <c r="E156"/>
      <c r="F156"/>
      <c r="G156"/>
      <c r="H156"/>
      <c r="I156"/>
      <c r="J156"/>
      <c r="K156"/>
      <c r="L156"/>
      <c r="M156"/>
      <c r="N156"/>
      <c r="O156"/>
      <c r="P156"/>
      <c r="Q156"/>
      <c r="R156"/>
      <c r="S156"/>
      <c r="T156"/>
      <c r="U156"/>
      <c r="V156"/>
      <c r="W156"/>
      <c r="X156"/>
      <c r="Y156"/>
      <c r="Z156"/>
      <c r="AA156"/>
      <c r="AB156"/>
    </row>
    <row r="157" spans="1:28" ht="12.75" x14ac:dyDescent="0.2">
      <c r="A157" s="225"/>
      <c r="B157"/>
      <c r="C157"/>
      <c r="D157"/>
      <c r="E157"/>
      <c r="F157"/>
      <c r="G157"/>
      <c r="H157"/>
      <c r="I157"/>
      <c r="J157"/>
      <c r="K157"/>
      <c r="L157"/>
      <c r="M157"/>
      <c r="N157"/>
      <c r="O157"/>
      <c r="P157"/>
      <c r="Q157"/>
      <c r="R157"/>
      <c r="S157"/>
      <c r="T157"/>
      <c r="U157"/>
      <c r="V157"/>
      <c r="W157"/>
      <c r="X157"/>
      <c r="Y157"/>
      <c r="Z157"/>
      <c r="AA157"/>
      <c r="AB157"/>
    </row>
    <row r="158" spans="1:28" ht="12.75" x14ac:dyDescent="0.2">
      <c r="A158" s="225"/>
      <c r="B158"/>
      <c r="C158"/>
      <c r="D158"/>
      <c r="E158"/>
      <c r="F158"/>
      <c r="G158"/>
      <c r="H158"/>
      <c r="I158"/>
      <c r="J158"/>
      <c r="K158"/>
      <c r="L158"/>
      <c r="M158"/>
      <c r="N158"/>
      <c r="O158"/>
      <c r="P158"/>
      <c r="Q158"/>
      <c r="R158"/>
      <c r="S158"/>
      <c r="T158"/>
      <c r="U158"/>
      <c r="V158"/>
      <c r="W158"/>
      <c r="X158"/>
      <c r="Y158"/>
      <c r="Z158"/>
      <c r="AA158"/>
      <c r="AB158"/>
    </row>
    <row r="159" spans="1:28" ht="12.75" x14ac:dyDescent="0.2">
      <c r="A159" s="225"/>
      <c r="B159"/>
      <c r="C159"/>
      <c r="D159"/>
      <c r="E159"/>
      <c r="F159"/>
      <c r="G159"/>
      <c r="H159"/>
      <c r="I159"/>
      <c r="J159"/>
      <c r="K159"/>
      <c r="L159"/>
      <c r="M159"/>
      <c r="N159"/>
      <c r="O159"/>
      <c r="P159"/>
      <c r="Q159"/>
      <c r="R159"/>
      <c r="S159"/>
      <c r="T159"/>
      <c r="U159"/>
      <c r="V159"/>
      <c r="W159"/>
      <c r="X159"/>
      <c r="Y159"/>
      <c r="Z159"/>
      <c r="AA159"/>
      <c r="AB159"/>
    </row>
    <row r="160" spans="1:28" ht="12.75" x14ac:dyDescent="0.2">
      <c r="A160" s="225"/>
      <c r="B160"/>
      <c r="C160"/>
      <c r="D160"/>
      <c r="E160"/>
      <c r="F160"/>
      <c r="G160"/>
      <c r="H160"/>
      <c r="I160"/>
      <c r="J160"/>
      <c r="K160"/>
      <c r="L160"/>
      <c r="M160"/>
      <c r="N160"/>
      <c r="O160"/>
      <c r="P160"/>
      <c r="Q160"/>
      <c r="R160"/>
      <c r="S160"/>
      <c r="T160"/>
      <c r="U160"/>
      <c r="V160"/>
      <c r="W160"/>
      <c r="X160"/>
      <c r="Y160"/>
      <c r="Z160"/>
      <c r="AA160"/>
      <c r="AB160"/>
    </row>
    <row r="161" spans="1:28" ht="12.75" x14ac:dyDescent="0.2">
      <c r="A161" s="225"/>
      <c r="B161"/>
      <c r="C161"/>
      <c r="D161"/>
      <c r="E161"/>
      <c r="F161"/>
      <c r="G161"/>
      <c r="H161"/>
      <c r="I161"/>
      <c r="J161"/>
      <c r="K161"/>
      <c r="L161"/>
      <c r="M161"/>
      <c r="N161"/>
      <c r="O161"/>
      <c r="P161"/>
      <c r="Q161"/>
      <c r="R161"/>
      <c r="S161"/>
      <c r="T161"/>
      <c r="U161"/>
      <c r="V161"/>
      <c r="W161"/>
      <c r="X161"/>
      <c r="Y161"/>
      <c r="Z161"/>
      <c r="AA161"/>
      <c r="AB161"/>
    </row>
    <row r="162" spans="1:28" ht="12.75" x14ac:dyDescent="0.2">
      <c r="A162" s="225"/>
      <c r="B162"/>
      <c r="C162"/>
      <c r="D162"/>
      <c r="E162"/>
      <c r="F162"/>
      <c r="G162"/>
      <c r="H162"/>
      <c r="I162"/>
      <c r="J162"/>
      <c r="K162"/>
      <c r="L162"/>
      <c r="M162"/>
      <c r="N162"/>
      <c r="O162"/>
      <c r="P162"/>
      <c r="Q162"/>
      <c r="R162"/>
      <c r="S162"/>
      <c r="T162"/>
      <c r="U162"/>
      <c r="V162"/>
      <c r="W162"/>
      <c r="X162"/>
      <c r="Y162"/>
      <c r="Z162"/>
      <c r="AA162"/>
      <c r="AB162"/>
    </row>
    <row r="163" spans="1:28" ht="12.75" x14ac:dyDescent="0.2">
      <c r="A163" s="225"/>
      <c r="B163"/>
      <c r="C163"/>
      <c r="D163"/>
      <c r="E163"/>
      <c r="F163"/>
      <c r="G163"/>
      <c r="H163"/>
      <c r="I163"/>
      <c r="J163"/>
      <c r="K163"/>
      <c r="L163"/>
      <c r="M163"/>
      <c r="N163"/>
      <c r="O163"/>
      <c r="P163"/>
      <c r="Q163"/>
      <c r="R163"/>
      <c r="S163"/>
      <c r="T163"/>
      <c r="U163"/>
      <c r="V163"/>
      <c r="W163"/>
      <c r="X163"/>
      <c r="Y163"/>
      <c r="Z163"/>
      <c r="AA163"/>
      <c r="AB163"/>
    </row>
    <row r="164" spans="1:28" ht="12.75" x14ac:dyDescent="0.2">
      <c r="A164" s="225"/>
      <c r="B164"/>
      <c r="C164"/>
      <c r="D164"/>
      <c r="E164"/>
      <c r="F164"/>
      <c r="G164"/>
      <c r="H164"/>
      <c r="I164"/>
      <c r="J164"/>
      <c r="K164"/>
      <c r="L164"/>
      <c r="M164"/>
      <c r="N164"/>
      <c r="O164"/>
      <c r="P164"/>
      <c r="Q164"/>
      <c r="R164"/>
      <c r="S164"/>
      <c r="T164"/>
      <c r="U164"/>
      <c r="V164"/>
      <c r="W164"/>
      <c r="X164"/>
      <c r="Y164"/>
      <c r="Z164"/>
      <c r="AA164"/>
      <c r="AB164"/>
    </row>
    <row r="165" spans="1:28" ht="12.75" x14ac:dyDescent="0.2">
      <c r="A165" s="225"/>
      <c r="B165"/>
      <c r="C165"/>
      <c r="D165"/>
      <c r="E165"/>
      <c r="F165"/>
      <c r="G165"/>
      <c r="H165"/>
      <c r="I165"/>
      <c r="J165"/>
      <c r="K165"/>
      <c r="L165"/>
      <c r="M165"/>
      <c r="N165"/>
      <c r="O165"/>
      <c r="P165"/>
      <c r="Q165"/>
      <c r="R165"/>
      <c r="S165"/>
      <c r="T165"/>
      <c r="U165"/>
      <c r="V165"/>
      <c r="W165"/>
      <c r="X165"/>
      <c r="Y165"/>
      <c r="Z165"/>
      <c r="AA165"/>
      <c r="AB165"/>
    </row>
    <row r="166" spans="1:28" ht="12.75" x14ac:dyDescent="0.2">
      <c r="A166" s="225"/>
      <c r="B166"/>
      <c r="C166"/>
      <c r="D166"/>
      <c r="E166"/>
      <c r="F166"/>
      <c r="G166"/>
      <c r="H166"/>
      <c r="I166"/>
      <c r="J166"/>
      <c r="K166"/>
      <c r="L166"/>
      <c r="M166"/>
      <c r="N166"/>
      <c r="O166"/>
      <c r="P166"/>
      <c r="Q166"/>
      <c r="R166"/>
      <c r="S166"/>
      <c r="T166"/>
      <c r="U166"/>
      <c r="V166"/>
      <c r="W166"/>
      <c r="X166"/>
      <c r="Y166"/>
      <c r="Z166"/>
      <c r="AA166"/>
      <c r="AB166"/>
    </row>
    <row r="167" spans="1:28" ht="12.75" x14ac:dyDescent="0.2">
      <c r="A167" s="225"/>
      <c r="B167"/>
      <c r="C167"/>
      <c r="D167"/>
      <c r="E167"/>
      <c r="F167"/>
      <c r="G167"/>
      <c r="H167"/>
      <c r="I167"/>
      <c r="J167"/>
      <c r="K167"/>
      <c r="L167"/>
      <c r="M167"/>
      <c r="N167"/>
      <c r="O167"/>
      <c r="P167"/>
      <c r="Q167"/>
      <c r="R167"/>
      <c r="S167"/>
      <c r="T167"/>
      <c r="U167"/>
      <c r="V167"/>
      <c r="W167"/>
      <c r="X167"/>
      <c r="Y167"/>
      <c r="Z167"/>
      <c r="AA167"/>
      <c r="AB167"/>
    </row>
    <row r="168" spans="1:28" ht="12.75" x14ac:dyDescent="0.2">
      <c r="A168" s="225"/>
      <c r="B168"/>
      <c r="C168"/>
      <c r="D168"/>
      <c r="E168"/>
      <c r="F168"/>
      <c r="G168"/>
      <c r="H168"/>
      <c r="I168"/>
      <c r="J168"/>
      <c r="K168"/>
      <c r="L168"/>
      <c r="M168"/>
      <c r="N168"/>
      <c r="O168"/>
      <c r="P168"/>
      <c r="Q168"/>
      <c r="R168"/>
      <c r="S168"/>
      <c r="T168"/>
      <c r="U168"/>
      <c r="V168"/>
      <c r="W168"/>
      <c r="X168"/>
      <c r="Y168"/>
      <c r="Z168"/>
      <c r="AA168"/>
      <c r="AB168"/>
    </row>
    <row r="169" spans="1:28" ht="12.75" x14ac:dyDescent="0.2">
      <c r="A169" s="225"/>
      <c r="B169"/>
      <c r="C169"/>
      <c r="D169"/>
      <c r="E169"/>
      <c r="F169"/>
      <c r="G169"/>
      <c r="H169"/>
      <c r="I169"/>
      <c r="J169"/>
      <c r="K169"/>
      <c r="L169"/>
      <c r="M169"/>
      <c r="N169"/>
      <c r="O169"/>
      <c r="P169"/>
      <c r="Q169"/>
      <c r="R169"/>
      <c r="S169"/>
      <c r="T169"/>
      <c r="U169"/>
      <c r="V169"/>
      <c r="W169"/>
      <c r="X169"/>
      <c r="Y169"/>
      <c r="Z169"/>
      <c r="AA169"/>
      <c r="AB169"/>
    </row>
    <row r="170" spans="1:28" ht="12.75" x14ac:dyDescent="0.2">
      <c r="A170" s="225"/>
      <c r="B170"/>
      <c r="C170"/>
      <c r="D170"/>
      <c r="E170"/>
      <c r="F170"/>
      <c r="G170"/>
      <c r="H170"/>
      <c r="I170"/>
      <c r="J170"/>
      <c r="K170"/>
      <c r="L170"/>
      <c r="M170"/>
      <c r="N170"/>
      <c r="O170"/>
      <c r="P170"/>
      <c r="Q170"/>
      <c r="R170"/>
      <c r="S170"/>
      <c r="T170"/>
      <c r="U170"/>
      <c r="V170"/>
      <c r="W170"/>
      <c r="X170"/>
      <c r="Y170"/>
      <c r="Z170"/>
      <c r="AA170"/>
      <c r="AB170"/>
    </row>
    <row r="171" spans="1:28" ht="12.75" x14ac:dyDescent="0.2">
      <c r="A171" s="225"/>
      <c r="B171"/>
      <c r="C171"/>
      <c r="D171"/>
      <c r="E171"/>
      <c r="F171"/>
      <c r="G171"/>
      <c r="H171"/>
      <c r="I171"/>
      <c r="J171"/>
      <c r="K171"/>
      <c r="L171"/>
      <c r="M171"/>
      <c r="N171"/>
      <c r="O171"/>
      <c r="P171"/>
      <c r="Q171"/>
      <c r="R171"/>
      <c r="S171"/>
      <c r="T171"/>
      <c r="U171"/>
      <c r="V171"/>
      <c r="W171"/>
      <c r="X171"/>
      <c r="Y171"/>
      <c r="Z171"/>
      <c r="AA171"/>
      <c r="AB171"/>
    </row>
    <row r="172" spans="1:28" ht="12.75" x14ac:dyDescent="0.2">
      <c r="A172" s="225"/>
      <c r="B172"/>
      <c r="C172"/>
      <c r="D172"/>
      <c r="E172"/>
      <c r="F172"/>
      <c r="G172"/>
      <c r="H172"/>
      <c r="I172"/>
      <c r="J172"/>
      <c r="K172"/>
      <c r="L172"/>
      <c r="M172"/>
      <c r="N172"/>
      <c r="O172"/>
      <c r="P172"/>
      <c r="Q172"/>
      <c r="R172"/>
      <c r="S172"/>
      <c r="T172"/>
      <c r="U172"/>
      <c r="V172"/>
      <c r="W172"/>
      <c r="X172"/>
      <c r="Y172"/>
      <c r="Z172"/>
      <c r="AA172"/>
      <c r="AB172"/>
    </row>
    <row r="173" spans="1:28" ht="12.75" x14ac:dyDescent="0.2">
      <c r="A173" s="225"/>
      <c r="B173"/>
      <c r="C173"/>
      <c r="D173"/>
      <c r="E173"/>
      <c r="F173"/>
      <c r="G173"/>
      <c r="H173"/>
      <c r="I173"/>
      <c r="J173"/>
      <c r="K173"/>
      <c r="L173"/>
      <c r="M173"/>
      <c r="N173"/>
      <c r="O173"/>
      <c r="P173"/>
      <c r="Q173"/>
      <c r="R173"/>
      <c r="S173"/>
      <c r="T173"/>
      <c r="U173"/>
      <c r="V173"/>
      <c r="W173"/>
      <c r="X173"/>
      <c r="Y173"/>
      <c r="Z173"/>
      <c r="AA173"/>
      <c r="AB173"/>
    </row>
    <row r="174" spans="1:28" ht="12.75" x14ac:dyDescent="0.2">
      <c r="A174" s="225"/>
      <c r="B174"/>
      <c r="C174"/>
      <c r="D174"/>
      <c r="E174"/>
      <c r="F174"/>
      <c r="G174"/>
      <c r="H174"/>
      <c r="I174"/>
      <c r="J174"/>
      <c r="K174"/>
      <c r="L174"/>
      <c r="M174"/>
      <c r="N174"/>
      <c r="O174"/>
      <c r="P174"/>
      <c r="Q174"/>
      <c r="R174"/>
      <c r="S174"/>
      <c r="T174"/>
      <c r="U174"/>
      <c r="V174"/>
      <c r="W174"/>
      <c r="X174"/>
      <c r="Y174"/>
      <c r="Z174"/>
      <c r="AA174"/>
      <c r="AB174"/>
    </row>
    <row r="175" spans="1:28" ht="12.75" x14ac:dyDescent="0.2">
      <c r="A175" s="225"/>
      <c r="B175"/>
      <c r="C175"/>
      <c r="D175"/>
      <c r="E175"/>
      <c r="F175"/>
      <c r="G175"/>
      <c r="H175"/>
      <c r="I175"/>
      <c r="J175"/>
      <c r="K175"/>
      <c r="L175"/>
      <c r="M175"/>
      <c r="N175"/>
      <c r="O175"/>
      <c r="P175"/>
      <c r="Q175"/>
      <c r="R175"/>
      <c r="S175"/>
      <c r="T175"/>
      <c r="U175"/>
      <c r="V175"/>
      <c r="W175"/>
      <c r="X175"/>
      <c r="Y175"/>
      <c r="Z175"/>
      <c r="AA175"/>
      <c r="AB175"/>
    </row>
    <row r="176" spans="1:28" ht="12.75" x14ac:dyDescent="0.2">
      <c r="A176" s="225"/>
      <c r="B176"/>
      <c r="C176"/>
      <c r="D176"/>
      <c r="E176"/>
      <c r="F176"/>
      <c r="G176"/>
      <c r="H176"/>
      <c r="I176"/>
      <c r="J176"/>
      <c r="K176"/>
      <c r="L176"/>
      <c r="M176"/>
      <c r="N176"/>
      <c r="O176"/>
      <c r="P176"/>
      <c r="Q176"/>
      <c r="R176"/>
      <c r="S176"/>
      <c r="T176"/>
      <c r="U176"/>
      <c r="V176"/>
      <c r="W176"/>
      <c r="X176"/>
      <c r="Y176"/>
      <c r="Z176"/>
      <c r="AA176"/>
      <c r="AB176"/>
    </row>
    <row r="177" spans="1:28" ht="12.75" x14ac:dyDescent="0.2">
      <c r="A177" s="225"/>
      <c r="B177"/>
      <c r="C177"/>
      <c r="D177"/>
      <c r="E177"/>
      <c r="F177"/>
      <c r="G177"/>
      <c r="H177"/>
      <c r="I177"/>
      <c r="J177"/>
      <c r="K177"/>
      <c r="L177"/>
      <c r="M177"/>
      <c r="N177"/>
      <c r="O177"/>
      <c r="P177"/>
      <c r="Q177"/>
      <c r="R177"/>
      <c r="S177"/>
      <c r="T177"/>
      <c r="U177"/>
      <c r="V177"/>
      <c r="W177"/>
      <c r="X177"/>
      <c r="Y177"/>
      <c r="Z177"/>
      <c r="AA177"/>
      <c r="AB177"/>
    </row>
    <row r="178" spans="1:28" ht="12.75" x14ac:dyDescent="0.2">
      <c r="A178" s="225"/>
      <c r="B178"/>
      <c r="C178"/>
      <c r="D178"/>
      <c r="E178"/>
      <c r="F178"/>
      <c r="G178"/>
      <c r="H178"/>
      <c r="I178"/>
      <c r="J178"/>
      <c r="K178"/>
      <c r="L178"/>
      <c r="M178"/>
      <c r="N178"/>
      <c r="O178"/>
      <c r="P178"/>
      <c r="Q178"/>
      <c r="R178"/>
      <c r="S178"/>
      <c r="T178"/>
      <c r="U178"/>
      <c r="V178"/>
      <c r="W178"/>
      <c r="X178"/>
      <c r="Y178"/>
      <c r="Z178"/>
      <c r="AA178"/>
      <c r="AB178"/>
    </row>
    <row r="179" spans="1:28" ht="12.75" x14ac:dyDescent="0.2">
      <c r="A179" s="225"/>
      <c r="B179"/>
      <c r="C179"/>
      <c r="D179"/>
      <c r="E179"/>
      <c r="F179"/>
      <c r="G179"/>
      <c r="H179"/>
      <c r="I179"/>
      <c r="J179"/>
      <c r="K179"/>
      <c r="L179"/>
      <c r="M179"/>
      <c r="N179"/>
      <c r="O179"/>
      <c r="P179"/>
      <c r="Q179"/>
      <c r="R179"/>
      <c r="S179"/>
      <c r="T179"/>
      <c r="U179"/>
      <c r="V179"/>
      <c r="W179"/>
      <c r="X179"/>
      <c r="Y179"/>
      <c r="Z179"/>
      <c r="AA179"/>
      <c r="AB179"/>
    </row>
    <row r="180" spans="1:28" ht="12.75" x14ac:dyDescent="0.2">
      <c r="A180" s="225"/>
      <c r="B180"/>
      <c r="C180"/>
      <c r="D180"/>
      <c r="E180"/>
      <c r="F180"/>
      <c r="G180"/>
      <c r="H180"/>
      <c r="I180"/>
      <c r="J180"/>
      <c r="K180"/>
      <c r="L180"/>
      <c r="M180"/>
      <c r="N180"/>
      <c r="O180"/>
      <c r="P180"/>
      <c r="Q180"/>
      <c r="R180"/>
      <c r="S180"/>
      <c r="T180"/>
      <c r="U180"/>
      <c r="V180"/>
      <c r="W180"/>
      <c r="X180"/>
      <c r="Y180"/>
      <c r="Z180"/>
      <c r="AA180"/>
      <c r="AB180"/>
    </row>
    <row r="181" spans="1:28" ht="12.75" x14ac:dyDescent="0.2">
      <c r="A181" s="225"/>
      <c r="B181"/>
      <c r="C181"/>
      <c r="D181"/>
      <c r="E181"/>
      <c r="F181"/>
      <c r="G181"/>
      <c r="H181"/>
      <c r="I181"/>
      <c r="J181"/>
      <c r="K181"/>
      <c r="L181"/>
      <c r="M181"/>
      <c r="N181"/>
      <c r="O181"/>
      <c r="P181"/>
      <c r="Q181"/>
      <c r="R181"/>
      <c r="S181"/>
      <c r="T181"/>
      <c r="U181"/>
      <c r="V181"/>
      <c r="W181"/>
      <c r="X181"/>
      <c r="Y181"/>
      <c r="Z181"/>
      <c r="AA181"/>
      <c r="AB181"/>
    </row>
    <row r="182" spans="1:28" ht="12.75" x14ac:dyDescent="0.2">
      <c r="A182" s="225"/>
      <c r="B182"/>
      <c r="C182"/>
      <c r="D182"/>
      <c r="E182"/>
      <c r="F182"/>
      <c r="G182"/>
      <c r="H182"/>
      <c r="I182"/>
      <c r="J182"/>
      <c r="K182"/>
      <c r="L182"/>
      <c r="M182"/>
      <c r="N182"/>
      <c r="O182"/>
      <c r="P182"/>
      <c r="Q182"/>
      <c r="R182"/>
      <c r="S182"/>
      <c r="T182"/>
      <c r="U182"/>
      <c r="V182"/>
      <c r="W182"/>
      <c r="X182"/>
      <c r="Y182"/>
      <c r="Z182"/>
      <c r="AA182"/>
      <c r="AB182"/>
    </row>
    <row r="183" spans="1:28" ht="12.75" x14ac:dyDescent="0.2">
      <c r="A183" s="225"/>
      <c r="B183"/>
      <c r="C183"/>
      <c r="D183"/>
      <c r="E183"/>
      <c r="F183"/>
      <c r="G183"/>
      <c r="H183"/>
      <c r="I183"/>
      <c r="J183"/>
      <c r="K183"/>
      <c r="L183"/>
      <c r="M183"/>
      <c r="N183"/>
      <c r="O183"/>
      <c r="P183"/>
      <c r="Q183"/>
      <c r="R183"/>
      <c r="S183"/>
      <c r="T183"/>
      <c r="U183"/>
      <c r="V183"/>
      <c r="W183"/>
      <c r="X183"/>
      <c r="Y183"/>
      <c r="Z183"/>
      <c r="AA183"/>
      <c r="AB183"/>
    </row>
    <row r="184" spans="1:28" ht="12.75" x14ac:dyDescent="0.2">
      <c r="A184" s="225"/>
      <c r="B184"/>
      <c r="C184"/>
      <c r="D184"/>
      <c r="E184"/>
      <c r="F184"/>
      <c r="G184"/>
      <c r="H184"/>
      <c r="I184"/>
      <c r="J184"/>
      <c r="K184"/>
      <c r="L184"/>
      <c r="M184"/>
      <c r="N184"/>
      <c r="O184"/>
      <c r="P184"/>
      <c r="Q184"/>
      <c r="R184"/>
      <c r="S184"/>
      <c r="T184"/>
      <c r="U184"/>
      <c r="V184"/>
      <c r="W184"/>
      <c r="X184"/>
      <c r="Y184"/>
      <c r="Z184"/>
      <c r="AA184"/>
      <c r="AB184"/>
    </row>
    <row r="185" spans="1:28" ht="12.75" x14ac:dyDescent="0.2">
      <c r="A185" s="225"/>
      <c r="B185"/>
      <c r="C185"/>
      <c r="D185"/>
      <c r="E185"/>
      <c r="F185"/>
      <c r="G185"/>
      <c r="H185"/>
      <c r="I185"/>
      <c r="J185"/>
      <c r="K185"/>
      <c r="L185"/>
      <c r="M185"/>
      <c r="N185"/>
      <c r="O185"/>
      <c r="P185"/>
      <c r="Q185"/>
      <c r="R185"/>
      <c r="S185"/>
      <c r="T185"/>
      <c r="U185"/>
      <c r="V185"/>
      <c r="W185"/>
      <c r="X185"/>
      <c r="Y185"/>
      <c r="Z185"/>
      <c r="AA185"/>
      <c r="AB185"/>
    </row>
    <row r="186" spans="1:28" ht="12.75" x14ac:dyDescent="0.2">
      <c r="A186" s="225"/>
      <c r="B186"/>
      <c r="C186"/>
      <c r="D186"/>
      <c r="E186"/>
      <c r="F186"/>
      <c r="G186"/>
      <c r="H186"/>
      <c r="I186"/>
      <c r="J186"/>
      <c r="K186"/>
      <c r="L186"/>
      <c r="M186"/>
      <c r="N186"/>
      <c r="O186"/>
      <c r="P186"/>
      <c r="Q186"/>
      <c r="R186"/>
      <c r="S186"/>
      <c r="T186"/>
      <c r="U186"/>
      <c r="V186"/>
      <c r="W186"/>
      <c r="X186"/>
      <c r="Y186"/>
      <c r="Z186"/>
      <c r="AA186"/>
      <c r="AB186"/>
    </row>
    <row r="187" spans="1:28" ht="12.75" x14ac:dyDescent="0.2">
      <c r="A187" s="225"/>
      <c r="B187"/>
      <c r="C187"/>
      <c r="D187"/>
      <c r="E187"/>
      <c r="F187"/>
      <c r="G187"/>
      <c r="H187"/>
      <c r="I187"/>
      <c r="J187"/>
      <c r="K187"/>
      <c r="L187"/>
      <c r="M187"/>
      <c r="N187"/>
      <c r="O187"/>
      <c r="P187"/>
      <c r="Q187"/>
      <c r="R187"/>
      <c r="S187"/>
      <c r="T187"/>
      <c r="U187"/>
      <c r="V187"/>
      <c r="W187"/>
      <c r="X187"/>
      <c r="Y187"/>
      <c r="Z187"/>
      <c r="AA187"/>
      <c r="AB187"/>
    </row>
    <row r="188" spans="1:28" ht="12.75" x14ac:dyDescent="0.2">
      <c r="A188" s="225"/>
      <c r="B188"/>
      <c r="C188"/>
      <c r="D188"/>
      <c r="E188"/>
      <c r="F188"/>
      <c r="G188"/>
      <c r="H188"/>
      <c r="I188"/>
      <c r="J188"/>
      <c r="K188"/>
      <c r="L188"/>
      <c r="M188"/>
      <c r="N188"/>
      <c r="O188"/>
      <c r="P188"/>
      <c r="Q188"/>
      <c r="R188"/>
      <c r="S188"/>
      <c r="T188"/>
      <c r="U188"/>
      <c r="V188"/>
      <c r="W188"/>
      <c r="X188"/>
      <c r="Y188"/>
      <c r="Z188"/>
      <c r="AA188"/>
      <c r="AB188"/>
    </row>
    <row r="189" spans="1:28" ht="12.75" x14ac:dyDescent="0.2">
      <c r="A189" s="225"/>
      <c r="B189"/>
      <c r="C189"/>
      <c r="D189"/>
      <c r="E189"/>
      <c r="F189"/>
      <c r="G189"/>
      <c r="H189"/>
      <c r="I189"/>
      <c r="J189"/>
      <c r="K189"/>
      <c r="L189"/>
      <c r="M189"/>
      <c r="N189"/>
      <c r="O189"/>
      <c r="P189"/>
      <c r="Q189"/>
      <c r="R189"/>
      <c r="S189"/>
      <c r="T189"/>
      <c r="U189"/>
      <c r="V189"/>
      <c r="W189"/>
      <c r="X189"/>
      <c r="Y189"/>
      <c r="Z189"/>
      <c r="AA189"/>
      <c r="AB189"/>
    </row>
    <row r="190" spans="1:28" ht="12.75" x14ac:dyDescent="0.2">
      <c r="A190" s="225"/>
      <c r="B190"/>
      <c r="C190"/>
      <c r="D190"/>
      <c r="E190"/>
      <c r="F190"/>
      <c r="G190"/>
      <c r="H190"/>
      <c r="I190"/>
      <c r="J190"/>
      <c r="K190"/>
      <c r="L190"/>
      <c r="M190"/>
      <c r="N190"/>
      <c r="O190"/>
      <c r="P190"/>
      <c r="Q190"/>
      <c r="R190"/>
      <c r="S190"/>
      <c r="T190"/>
      <c r="U190"/>
      <c r="V190"/>
      <c r="W190"/>
      <c r="X190"/>
      <c r="Y190"/>
      <c r="Z190"/>
      <c r="AA190"/>
      <c r="AB190"/>
    </row>
    <row r="191" spans="1:28" ht="12.75" x14ac:dyDescent="0.2">
      <c r="A191" s="225"/>
      <c r="B191"/>
      <c r="C191"/>
      <c r="D191"/>
      <c r="E191"/>
      <c r="F191"/>
      <c r="G191"/>
      <c r="H191"/>
      <c r="I191"/>
      <c r="J191"/>
      <c r="K191"/>
      <c r="L191"/>
      <c r="M191"/>
      <c r="N191"/>
      <c r="O191"/>
      <c r="P191"/>
      <c r="Q191"/>
      <c r="R191"/>
      <c r="S191"/>
      <c r="T191"/>
      <c r="U191"/>
      <c r="V191"/>
      <c r="W191"/>
      <c r="X191"/>
      <c r="Y191"/>
      <c r="Z191"/>
      <c r="AA191"/>
      <c r="AB191"/>
    </row>
    <row r="192" spans="1:28" ht="12.75" x14ac:dyDescent="0.2">
      <c r="A192" s="225"/>
      <c r="B192"/>
      <c r="C192"/>
      <c r="D192"/>
      <c r="E192"/>
      <c r="F192"/>
      <c r="G192"/>
      <c r="H192"/>
      <c r="I192"/>
      <c r="J192"/>
      <c r="K192"/>
      <c r="L192"/>
      <c r="M192"/>
      <c r="N192"/>
      <c r="O192"/>
      <c r="P192"/>
      <c r="Q192"/>
      <c r="R192"/>
      <c r="S192"/>
      <c r="T192"/>
      <c r="U192"/>
      <c r="V192"/>
      <c r="W192"/>
      <c r="X192"/>
      <c r="Y192"/>
      <c r="Z192"/>
      <c r="AA192"/>
      <c r="AB192"/>
    </row>
    <row r="193" spans="1:28" ht="12.75" x14ac:dyDescent="0.2">
      <c r="A193" s="225"/>
      <c r="B193"/>
      <c r="C193"/>
      <c r="D193"/>
      <c r="E193"/>
      <c r="F193"/>
      <c r="G193"/>
      <c r="H193"/>
      <c r="I193"/>
      <c r="J193"/>
      <c r="K193"/>
      <c r="L193"/>
      <c r="M193"/>
      <c r="N193"/>
      <c r="O193"/>
      <c r="P193"/>
      <c r="Q193"/>
      <c r="R193"/>
      <c r="S193"/>
      <c r="T193"/>
      <c r="U193"/>
      <c r="V193"/>
      <c r="W193"/>
      <c r="X193"/>
      <c r="Y193"/>
      <c r="Z193"/>
      <c r="AA193"/>
      <c r="AB193"/>
    </row>
    <row r="194" spans="1:28" ht="12.75" x14ac:dyDescent="0.2">
      <c r="A194" s="225"/>
      <c r="B194"/>
      <c r="C194"/>
      <c r="D194"/>
      <c r="E194"/>
      <c r="F194"/>
      <c r="G194"/>
      <c r="H194"/>
      <c r="I194"/>
      <c r="J194"/>
      <c r="K194"/>
      <c r="L194"/>
      <c r="M194"/>
      <c r="N194"/>
      <c r="O194"/>
      <c r="P194"/>
      <c r="Q194"/>
      <c r="R194"/>
      <c r="S194"/>
      <c r="T194"/>
      <c r="U194"/>
      <c r="V194"/>
      <c r="W194"/>
      <c r="X194"/>
      <c r="Y194"/>
      <c r="Z194"/>
      <c r="AA194"/>
      <c r="AB194"/>
    </row>
    <row r="195" spans="1:28" ht="12.75" x14ac:dyDescent="0.2">
      <c r="A195" s="225"/>
      <c r="B195"/>
      <c r="C195"/>
      <c r="D195"/>
      <c r="E195"/>
      <c r="F195"/>
      <c r="G195"/>
      <c r="H195"/>
      <c r="I195"/>
      <c r="J195"/>
      <c r="K195"/>
      <c r="L195"/>
      <c r="M195"/>
      <c r="N195"/>
      <c r="O195"/>
      <c r="P195"/>
      <c r="Q195"/>
      <c r="R195"/>
      <c r="S195"/>
      <c r="T195"/>
      <c r="U195"/>
      <c r="V195"/>
      <c r="W195"/>
      <c r="X195"/>
      <c r="Y195"/>
      <c r="Z195"/>
      <c r="AA195"/>
      <c r="AB195"/>
    </row>
    <row r="196" spans="1:28" ht="12.75" x14ac:dyDescent="0.2">
      <c r="A196" s="225"/>
      <c r="B196"/>
      <c r="C196"/>
      <c r="D196"/>
      <c r="E196"/>
      <c r="F196"/>
      <c r="G196"/>
      <c r="H196"/>
      <c r="I196"/>
      <c r="J196"/>
      <c r="K196"/>
      <c r="L196"/>
      <c r="M196"/>
      <c r="N196"/>
      <c r="O196"/>
      <c r="P196"/>
      <c r="Q196"/>
      <c r="R196"/>
      <c r="S196"/>
      <c r="T196"/>
      <c r="U196"/>
      <c r="V196"/>
      <c r="W196"/>
      <c r="X196"/>
      <c r="Y196"/>
      <c r="Z196"/>
      <c r="AA196"/>
      <c r="AB196"/>
    </row>
    <row r="197" spans="1:28" ht="12.75" x14ac:dyDescent="0.2">
      <c r="A197" s="225"/>
      <c r="B197"/>
      <c r="C197"/>
      <c r="D197"/>
      <c r="E197"/>
      <c r="F197"/>
      <c r="G197"/>
      <c r="H197"/>
      <c r="I197"/>
      <c r="J197"/>
      <c r="K197"/>
      <c r="L197"/>
      <c r="M197"/>
      <c r="N197"/>
      <c r="O197"/>
      <c r="P197"/>
      <c r="Q197"/>
      <c r="R197"/>
      <c r="S197"/>
      <c r="T197"/>
      <c r="U197"/>
      <c r="V197"/>
      <c r="W197"/>
      <c r="X197"/>
      <c r="Y197"/>
      <c r="Z197"/>
      <c r="AA197"/>
      <c r="AB197"/>
    </row>
    <row r="198" spans="1:28" ht="12.75" x14ac:dyDescent="0.2">
      <c r="A198" s="225"/>
      <c r="B198"/>
      <c r="C198"/>
      <c r="D198"/>
      <c r="E198"/>
      <c r="F198"/>
      <c r="G198"/>
      <c r="H198"/>
      <c r="I198"/>
      <c r="J198"/>
      <c r="K198"/>
      <c r="L198"/>
      <c r="M198"/>
      <c r="N198"/>
      <c r="O198"/>
      <c r="P198"/>
      <c r="Q198"/>
      <c r="R198"/>
      <c r="S198"/>
      <c r="T198"/>
      <c r="U198"/>
      <c r="V198"/>
      <c r="W198"/>
      <c r="X198"/>
      <c r="Y198"/>
      <c r="Z198"/>
      <c r="AA198"/>
      <c r="AB198"/>
    </row>
    <row r="199" spans="1:28" ht="12.75" x14ac:dyDescent="0.2">
      <c r="A199" s="225"/>
      <c r="B199"/>
      <c r="C199"/>
      <c r="D199"/>
      <c r="E199"/>
      <c r="F199"/>
      <c r="G199"/>
      <c r="H199"/>
      <c r="I199"/>
      <c r="J199"/>
      <c r="K199"/>
      <c r="L199"/>
      <c r="M199"/>
      <c r="N199"/>
      <c r="O199"/>
      <c r="P199"/>
      <c r="Q199"/>
      <c r="R199"/>
      <c r="S199"/>
      <c r="T199"/>
      <c r="U199"/>
      <c r="V199"/>
      <c r="W199"/>
      <c r="X199"/>
      <c r="Y199"/>
      <c r="Z199"/>
      <c r="AA199"/>
      <c r="AB199"/>
    </row>
    <row r="200" spans="1:28" ht="12.75" x14ac:dyDescent="0.2">
      <c r="A200" s="225"/>
      <c r="B200"/>
      <c r="C200"/>
      <c r="D200"/>
      <c r="E200"/>
      <c r="F200"/>
      <c r="G200"/>
      <c r="H200"/>
      <c r="I200"/>
      <c r="J200"/>
      <c r="K200"/>
      <c r="L200"/>
      <c r="M200"/>
      <c r="N200"/>
      <c r="O200"/>
      <c r="P200"/>
      <c r="Q200"/>
      <c r="R200"/>
      <c r="S200"/>
      <c r="T200"/>
      <c r="U200"/>
      <c r="V200"/>
      <c r="W200"/>
      <c r="X200"/>
      <c r="Y200"/>
      <c r="Z200"/>
      <c r="AA200"/>
      <c r="AB200"/>
    </row>
    <row r="201" spans="1:28" ht="12.75" x14ac:dyDescent="0.2">
      <c r="A201" s="225"/>
      <c r="B201"/>
      <c r="C201"/>
      <c r="D201"/>
      <c r="E201"/>
      <c r="F201"/>
      <c r="G201"/>
      <c r="H201"/>
      <c r="I201"/>
      <c r="J201"/>
      <c r="K201"/>
      <c r="L201"/>
      <c r="M201"/>
      <c r="N201"/>
      <c r="O201"/>
      <c r="P201"/>
      <c r="Q201"/>
      <c r="R201"/>
      <c r="S201"/>
      <c r="T201"/>
      <c r="U201"/>
      <c r="V201"/>
      <c r="W201"/>
      <c r="X201"/>
      <c r="Y201"/>
      <c r="Z201"/>
      <c r="AA201"/>
      <c r="AB201"/>
    </row>
    <row r="202" spans="1:28" ht="12.75" x14ac:dyDescent="0.2">
      <c r="A202" s="225"/>
      <c r="B202"/>
      <c r="C202"/>
      <c r="D202"/>
      <c r="E202"/>
      <c r="F202"/>
      <c r="G202"/>
      <c r="H202"/>
      <c r="I202"/>
      <c r="J202"/>
      <c r="K202"/>
      <c r="L202"/>
      <c r="M202"/>
      <c r="N202"/>
      <c r="O202"/>
      <c r="P202"/>
      <c r="Q202"/>
      <c r="R202"/>
      <c r="S202"/>
      <c r="T202"/>
      <c r="U202"/>
      <c r="V202"/>
      <c r="W202"/>
      <c r="X202"/>
      <c r="Y202"/>
      <c r="Z202"/>
      <c r="AA202"/>
      <c r="AB202"/>
    </row>
    <row r="203" spans="1:28" ht="12.75" x14ac:dyDescent="0.2">
      <c r="A203" s="225"/>
      <c r="B203"/>
      <c r="C203"/>
      <c r="D203"/>
      <c r="E203"/>
      <c r="F203"/>
      <c r="G203"/>
      <c r="H203"/>
      <c r="I203"/>
      <c r="J203"/>
      <c r="K203"/>
      <c r="L203"/>
      <c r="M203"/>
      <c r="N203"/>
      <c r="O203"/>
      <c r="P203"/>
      <c r="Q203"/>
      <c r="R203"/>
      <c r="S203"/>
      <c r="T203"/>
      <c r="U203"/>
      <c r="V203"/>
      <c r="W203"/>
      <c r="X203"/>
      <c r="Y203"/>
      <c r="Z203"/>
      <c r="AA203"/>
      <c r="AB203"/>
    </row>
    <row r="204" spans="1:28" ht="12.75" x14ac:dyDescent="0.2">
      <c r="A204" s="225"/>
      <c r="B204"/>
      <c r="C204"/>
      <c r="D204"/>
      <c r="E204"/>
      <c r="F204"/>
      <c r="G204"/>
      <c r="H204"/>
      <c r="I204"/>
      <c r="J204"/>
      <c r="K204"/>
      <c r="L204"/>
      <c r="M204"/>
      <c r="N204"/>
      <c r="O204"/>
      <c r="P204"/>
      <c r="Q204"/>
      <c r="R204"/>
      <c r="S204"/>
      <c r="T204"/>
      <c r="U204"/>
      <c r="V204"/>
      <c r="W204"/>
      <c r="X204"/>
      <c r="Y204"/>
      <c r="Z204"/>
      <c r="AA204"/>
      <c r="AB204"/>
    </row>
    <row r="205" spans="1:28" ht="12.75" x14ac:dyDescent="0.2">
      <c r="A205" s="225"/>
      <c r="B205"/>
      <c r="C205"/>
      <c r="D205"/>
      <c r="E205"/>
      <c r="F205"/>
      <c r="G205"/>
      <c r="H205"/>
      <c r="I205"/>
      <c r="J205"/>
      <c r="K205"/>
      <c r="L205"/>
      <c r="M205"/>
      <c r="N205"/>
      <c r="O205"/>
      <c r="P205"/>
      <c r="Q205"/>
      <c r="R205"/>
      <c r="S205"/>
      <c r="T205"/>
      <c r="U205"/>
      <c r="V205"/>
      <c r="W205"/>
      <c r="X205"/>
      <c r="Y205"/>
      <c r="Z205"/>
      <c r="AA205"/>
      <c r="AB205"/>
    </row>
    <row r="206" spans="1:28" ht="12.75" x14ac:dyDescent="0.2">
      <c r="A206" s="225"/>
      <c r="B206"/>
      <c r="C206"/>
      <c r="D206"/>
      <c r="E206"/>
      <c r="F206"/>
      <c r="G206"/>
      <c r="H206"/>
      <c r="I206"/>
      <c r="J206"/>
      <c r="K206"/>
      <c r="L206"/>
      <c r="M206"/>
      <c r="N206"/>
      <c r="O206"/>
      <c r="P206"/>
      <c r="Q206"/>
      <c r="R206"/>
      <c r="S206"/>
      <c r="T206"/>
      <c r="U206"/>
      <c r="V206"/>
      <c r="W206"/>
      <c r="X206"/>
      <c r="Y206"/>
      <c r="Z206"/>
      <c r="AA206"/>
      <c r="AB206"/>
    </row>
    <row r="207" spans="1:28" ht="12.75" x14ac:dyDescent="0.2">
      <c r="A207" s="225"/>
      <c r="B207"/>
      <c r="C207"/>
      <c r="D207"/>
      <c r="E207"/>
      <c r="F207"/>
      <c r="G207"/>
      <c r="H207"/>
      <c r="I207"/>
      <c r="J207"/>
      <c r="K207"/>
      <c r="L207"/>
      <c r="M207"/>
      <c r="N207"/>
      <c r="O207"/>
      <c r="P207"/>
      <c r="Q207"/>
      <c r="R207"/>
      <c r="S207"/>
      <c r="T207"/>
      <c r="U207"/>
      <c r="V207"/>
      <c r="W207"/>
      <c r="X207"/>
      <c r="Y207"/>
      <c r="Z207"/>
      <c r="AA207"/>
      <c r="AB207"/>
    </row>
    <row r="208" spans="1:28" ht="12.75" x14ac:dyDescent="0.2">
      <c r="A208" s="225"/>
      <c r="B208"/>
      <c r="C208"/>
      <c r="D208"/>
      <c r="E208"/>
      <c r="F208"/>
      <c r="G208"/>
      <c r="H208"/>
      <c r="I208"/>
      <c r="J208"/>
      <c r="K208"/>
      <c r="L208"/>
      <c r="M208"/>
      <c r="N208"/>
      <c r="O208"/>
      <c r="P208"/>
      <c r="Q208"/>
      <c r="R208"/>
      <c r="S208"/>
      <c r="T208"/>
      <c r="U208"/>
      <c r="V208"/>
      <c r="W208"/>
      <c r="X208"/>
      <c r="Y208"/>
      <c r="Z208"/>
      <c r="AA208"/>
      <c r="AB208"/>
    </row>
    <row r="209" spans="1:28" ht="12.75" x14ac:dyDescent="0.2">
      <c r="A209" s="225"/>
      <c r="B209"/>
      <c r="C209"/>
      <c r="D209"/>
      <c r="E209"/>
      <c r="F209"/>
      <c r="G209"/>
      <c r="H209"/>
      <c r="I209"/>
      <c r="J209"/>
      <c r="K209"/>
      <c r="L209"/>
      <c r="M209"/>
      <c r="N209"/>
      <c r="O209"/>
      <c r="P209"/>
      <c r="Q209"/>
      <c r="R209"/>
      <c r="S209"/>
      <c r="T209"/>
      <c r="U209"/>
      <c r="V209"/>
      <c r="W209"/>
      <c r="X209"/>
      <c r="Y209"/>
      <c r="Z209"/>
      <c r="AA209"/>
      <c r="AB209"/>
    </row>
    <row r="210" spans="1:28" ht="12.75" x14ac:dyDescent="0.2">
      <c r="A210" s="225"/>
      <c r="B210"/>
      <c r="C210"/>
      <c r="D210"/>
      <c r="E210"/>
      <c r="F210"/>
      <c r="G210"/>
      <c r="H210"/>
      <c r="I210"/>
      <c r="J210"/>
      <c r="K210"/>
      <c r="L210"/>
      <c r="M210"/>
      <c r="N210"/>
      <c r="O210"/>
      <c r="P210"/>
      <c r="Q210"/>
      <c r="R210"/>
      <c r="S210"/>
      <c r="T210"/>
      <c r="U210"/>
      <c r="V210"/>
      <c r="W210"/>
      <c r="X210"/>
      <c r="Y210"/>
      <c r="Z210"/>
      <c r="AA210"/>
      <c r="AB210"/>
    </row>
    <row r="211" spans="1:28" ht="12.75" x14ac:dyDescent="0.2">
      <c r="A211" s="225"/>
      <c r="B211"/>
      <c r="C211"/>
      <c r="D211"/>
      <c r="E211"/>
      <c r="F211"/>
      <c r="G211"/>
      <c r="H211"/>
      <c r="I211"/>
      <c r="J211"/>
      <c r="K211"/>
      <c r="L211"/>
      <c r="M211"/>
      <c r="N211"/>
      <c r="O211"/>
      <c r="P211"/>
      <c r="Q211"/>
      <c r="R211"/>
      <c r="S211"/>
      <c r="T211"/>
      <c r="U211"/>
      <c r="V211"/>
      <c r="W211"/>
      <c r="X211"/>
      <c r="Y211"/>
      <c r="Z211"/>
      <c r="AA211"/>
      <c r="AB211"/>
    </row>
    <row r="212" spans="1:28" ht="12.75" x14ac:dyDescent="0.2">
      <c r="A212" s="225"/>
      <c r="B212"/>
      <c r="C212"/>
      <c r="D212"/>
      <c r="E212"/>
      <c r="F212"/>
      <c r="G212"/>
      <c r="H212"/>
      <c r="I212"/>
      <c r="J212"/>
      <c r="K212"/>
      <c r="L212"/>
      <c r="M212"/>
      <c r="N212"/>
      <c r="O212"/>
      <c r="P212"/>
      <c r="Q212"/>
      <c r="R212"/>
      <c r="S212"/>
      <c r="T212"/>
      <c r="U212"/>
      <c r="V212"/>
      <c r="W212"/>
      <c r="X212"/>
      <c r="Y212"/>
      <c r="Z212"/>
      <c r="AA212"/>
      <c r="AB212"/>
    </row>
    <row r="213" spans="1:28" ht="12.75" x14ac:dyDescent="0.2">
      <c r="A213" s="225"/>
      <c r="B213"/>
      <c r="C213"/>
      <c r="D213"/>
      <c r="E213"/>
      <c r="F213"/>
      <c r="G213"/>
      <c r="H213"/>
      <c r="I213"/>
      <c r="J213"/>
      <c r="K213"/>
      <c r="L213"/>
      <c r="M213"/>
      <c r="N213"/>
      <c r="O213"/>
      <c r="P213"/>
      <c r="Q213"/>
      <c r="R213"/>
      <c r="S213"/>
      <c r="T213"/>
      <c r="U213"/>
      <c r="V213"/>
      <c r="W213"/>
      <c r="X213"/>
      <c r="Y213"/>
      <c r="Z213"/>
      <c r="AA213"/>
      <c r="AB213"/>
    </row>
    <row r="214" spans="1:28" ht="12.75" x14ac:dyDescent="0.2">
      <c r="A214" s="225"/>
      <c r="B214"/>
      <c r="C214"/>
      <c r="D214"/>
      <c r="E214"/>
      <c r="F214"/>
      <c r="G214"/>
      <c r="H214"/>
      <c r="I214"/>
      <c r="J214"/>
      <c r="K214"/>
      <c r="L214"/>
      <c r="M214"/>
      <c r="N214"/>
      <c r="O214"/>
      <c r="P214"/>
      <c r="Q214"/>
      <c r="R214"/>
      <c r="S214"/>
      <c r="T214"/>
      <c r="U214"/>
      <c r="V214"/>
      <c r="W214"/>
      <c r="X214"/>
      <c r="Y214"/>
      <c r="Z214"/>
      <c r="AA214"/>
      <c r="AB214"/>
    </row>
    <row r="215" spans="1:28" ht="12.75" x14ac:dyDescent="0.2">
      <c r="A215" s="225"/>
      <c r="B215"/>
      <c r="C215"/>
      <c r="D215"/>
      <c r="E215"/>
      <c r="F215"/>
      <c r="G215"/>
      <c r="H215"/>
      <c r="I215"/>
      <c r="J215"/>
      <c r="K215"/>
      <c r="L215"/>
      <c r="M215"/>
      <c r="N215"/>
      <c r="O215"/>
      <c r="P215"/>
      <c r="Q215"/>
      <c r="R215"/>
      <c r="S215"/>
      <c r="T215"/>
      <c r="U215"/>
      <c r="V215"/>
      <c r="W215"/>
      <c r="X215"/>
      <c r="Y215"/>
      <c r="Z215"/>
      <c r="AA215"/>
      <c r="AB215"/>
    </row>
    <row r="216" spans="1:28" ht="12.75" x14ac:dyDescent="0.2">
      <c r="A216" s="225"/>
      <c r="B216"/>
      <c r="C216"/>
      <c r="D216"/>
      <c r="E216"/>
      <c r="F216"/>
      <c r="G216"/>
      <c r="H216"/>
      <c r="I216"/>
      <c r="J216"/>
      <c r="K216"/>
      <c r="L216"/>
      <c r="M216"/>
      <c r="N216"/>
      <c r="O216"/>
      <c r="P216"/>
      <c r="Q216"/>
      <c r="R216"/>
      <c r="S216"/>
      <c r="T216"/>
      <c r="U216"/>
      <c r="V216"/>
      <c r="W216"/>
      <c r="X216"/>
      <c r="Y216"/>
      <c r="Z216"/>
      <c r="AA216"/>
      <c r="AB216"/>
    </row>
    <row r="217" spans="1:28" ht="12.75" x14ac:dyDescent="0.2">
      <c r="A217" s="225"/>
      <c r="B217"/>
      <c r="C217"/>
      <c r="D217"/>
      <c r="E217"/>
    </row>
    <row r="218" spans="1:28" ht="12.75" x14ac:dyDescent="0.2">
      <c r="A218" s="225"/>
      <c r="B218"/>
      <c r="C218"/>
      <c r="D218"/>
      <c r="E218"/>
    </row>
    <row r="219" spans="1:28" ht="12.75" x14ac:dyDescent="0.2">
      <c r="A219" s="225"/>
      <c r="B219"/>
      <c r="C219"/>
      <c r="D219"/>
      <c r="E219"/>
    </row>
    <row r="220" spans="1:28" ht="12.75" x14ac:dyDescent="0.2">
      <c r="A220" s="225"/>
      <c r="B220"/>
      <c r="C220"/>
      <c r="D220"/>
      <c r="E220"/>
    </row>
    <row r="221" spans="1:28" ht="12.75" x14ac:dyDescent="0.2">
      <c r="A221" s="225"/>
      <c r="B221"/>
      <c r="C221"/>
      <c r="D221"/>
      <c r="E221"/>
    </row>
    <row r="222" spans="1:28" ht="12.75" x14ac:dyDescent="0.2">
      <c r="A222" s="225"/>
      <c r="B222"/>
      <c r="C222"/>
      <c r="D222"/>
      <c r="E222"/>
    </row>
    <row r="223" spans="1:28" ht="12.75" x14ac:dyDescent="0.2">
      <c r="A223" s="225"/>
      <c r="B223"/>
      <c r="C223"/>
      <c r="D223"/>
      <c r="E223"/>
    </row>
    <row r="224" spans="1:28" ht="12.75" x14ac:dyDescent="0.2">
      <c r="A224" s="225"/>
      <c r="B224"/>
      <c r="C224"/>
      <c r="D224"/>
      <c r="E224"/>
    </row>
    <row r="225" spans="1:5" ht="12.75" x14ac:dyDescent="0.2">
      <c r="A225" s="225"/>
      <c r="B225"/>
      <c r="C225"/>
      <c r="D225"/>
      <c r="E225"/>
    </row>
    <row r="226" spans="1:5" ht="12.75" x14ac:dyDescent="0.2">
      <c r="A226" s="225"/>
      <c r="B226"/>
      <c r="C226"/>
      <c r="D226"/>
      <c r="E226"/>
    </row>
    <row r="227" spans="1:5" ht="12.75" x14ac:dyDescent="0.2">
      <c r="A227" s="225"/>
      <c r="B227"/>
      <c r="C227"/>
      <c r="D227"/>
      <c r="E227"/>
    </row>
    <row r="228" spans="1:5" ht="12.75" x14ac:dyDescent="0.2">
      <c r="A228" s="225"/>
      <c r="B228"/>
      <c r="C228"/>
      <c r="D228"/>
      <c r="E228"/>
    </row>
    <row r="229" spans="1:5" ht="12.75" x14ac:dyDescent="0.2">
      <c r="A229" s="225"/>
      <c r="B229"/>
      <c r="C229"/>
      <c r="D229"/>
      <c r="E229"/>
    </row>
    <row r="230" spans="1:5" ht="12.75" x14ac:dyDescent="0.2">
      <c r="A230" s="225"/>
      <c r="B230"/>
      <c r="C230"/>
      <c r="D230"/>
      <c r="E230"/>
    </row>
    <row r="231" spans="1:5" ht="12.75" x14ac:dyDescent="0.2">
      <c r="A231" s="225"/>
      <c r="B231"/>
      <c r="C231"/>
      <c r="D231"/>
      <c r="E231"/>
    </row>
    <row r="232" spans="1:5" ht="12.75" x14ac:dyDescent="0.2">
      <c r="A232" s="225"/>
      <c r="B232"/>
      <c r="C232"/>
      <c r="D232"/>
      <c r="E232"/>
    </row>
    <row r="233" spans="1:5" ht="12.75" x14ac:dyDescent="0.2">
      <c r="A233" s="225"/>
      <c r="B233"/>
      <c r="C233"/>
      <c r="D233"/>
      <c r="E233"/>
    </row>
    <row r="234" spans="1:5" ht="12.75" x14ac:dyDescent="0.2">
      <c r="A234" s="225"/>
      <c r="B234"/>
      <c r="C234"/>
      <c r="D234"/>
      <c r="E234"/>
    </row>
    <row r="235" spans="1:5" ht="12.75" x14ac:dyDescent="0.2">
      <c r="A235" s="225"/>
      <c r="B235"/>
      <c r="C235"/>
      <c r="D235"/>
      <c r="E235"/>
    </row>
    <row r="236" spans="1:5" ht="12.75" x14ac:dyDescent="0.2">
      <c r="A236" s="225"/>
      <c r="B236"/>
      <c r="C236"/>
      <c r="D236"/>
      <c r="E236"/>
    </row>
    <row r="237" spans="1:5" ht="12.75" x14ac:dyDescent="0.2">
      <c r="A237" s="225"/>
      <c r="B237"/>
      <c r="C237"/>
      <c r="D237"/>
      <c r="E237"/>
    </row>
    <row r="238" spans="1:5" ht="12.75" x14ac:dyDescent="0.2">
      <c r="A238" s="225"/>
      <c r="B238"/>
      <c r="C238"/>
      <c r="D238"/>
      <c r="E238"/>
    </row>
    <row r="239" spans="1:5" ht="12.75" x14ac:dyDescent="0.2">
      <c r="A239" s="225"/>
      <c r="B239"/>
      <c r="C239"/>
      <c r="D239"/>
      <c r="E239"/>
    </row>
    <row r="240" spans="1:5" ht="12.75" x14ac:dyDescent="0.2">
      <c r="A240" s="225"/>
      <c r="B240"/>
      <c r="C240"/>
      <c r="D240"/>
      <c r="E240"/>
    </row>
    <row r="241" spans="1:5" ht="12.75" x14ac:dyDescent="0.2">
      <c r="A241" s="225"/>
      <c r="B241"/>
      <c r="C241"/>
      <c r="D241"/>
      <c r="E241"/>
    </row>
    <row r="242" spans="1:5" ht="12.75" x14ac:dyDescent="0.2">
      <c r="A242" s="225"/>
      <c r="B242"/>
      <c r="C242"/>
      <c r="D242"/>
      <c r="E242"/>
    </row>
    <row r="243" spans="1:5" ht="12.75" x14ac:dyDescent="0.2">
      <c r="A243" s="225"/>
      <c r="B243"/>
      <c r="C243"/>
      <c r="D243"/>
      <c r="E243"/>
    </row>
    <row r="244" spans="1:5" ht="12.75" x14ac:dyDescent="0.2">
      <c r="A244" s="225"/>
      <c r="B244"/>
      <c r="C244"/>
      <c r="D244"/>
      <c r="E244"/>
    </row>
    <row r="245" spans="1:5" ht="12.75" x14ac:dyDescent="0.2">
      <c r="A245" s="225"/>
      <c r="B245"/>
      <c r="C245"/>
      <c r="D245"/>
      <c r="E245"/>
    </row>
    <row r="246" spans="1:5" ht="12.75" x14ac:dyDescent="0.2">
      <c r="A246" s="225"/>
      <c r="B246"/>
      <c r="C246"/>
      <c r="D246"/>
      <c r="E246"/>
    </row>
    <row r="247" spans="1:5" ht="12.75" x14ac:dyDescent="0.2">
      <c r="A247" s="225"/>
      <c r="B247"/>
      <c r="C247"/>
      <c r="D247"/>
      <c r="E247"/>
    </row>
    <row r="248" spans="1:5" ht="12.75" x14ac:dyDescent="0.2">
      <c r="A248" s="225"/>
      <c r="B248"/>
      <c r="C248"/>
      <c r="D248"/>
      <c r="E248"/>
    </row>
    <row r="249" spans="1:5" ht="12.75" x14ac:dyDescent="0.2">
      <c r="A249" s="225"/>
      <c r="B249"/>
      <c r="C249"/>
      <c r="D249"/>
      <c r="E249"/>
    </row>
    <row r="250" spans="1:5" ht="12.75" x14ac:dyDescent="0.2">
      <c r="A250" s="225"/>
      <c r="B250"/>
      <c r="C250"/>
      <c r="D250"/>
      <c r="E250"/>
    </row>
    <row r="251" spans="1:5" ht="12.75" x14ac:dyDescent="0.2">
      <c r="A251" s="225"/>
      <c r="B251"/>
      <c r="C251"/>
      <c r="D251"/>
      <c r="E251"/>
    </row>
    <row r="252" spans="1:5" ht="12.75" x14ac:dyDescent="0.2">
      <c r="A252" s="225"/>
      <c r="B252"/>
      <c r="C252"/>
      <c r="D252"/>
      <c r="E252"/>
    </row>
    <row r="253" spans="1:5" ht="12.75" x14ac:dyDescent="0.2">
      <c r="A253" s="225"/>
      <c r="B253"/>
      <c r="C253"/>
      <c r="D253"/>
      <c r="E253"/>
    </row>
    <row r="254" spans="1:5" ht="12.75" x14ac:dyDescent="0.2">
      <c r="A254" s="225"/>
      <c r="B254"/>
      <c r="C254"/>
      <c r="D254"/>
      <c r="E254"/>
    </row>
    <row r="255" spans="1:5" ht="12.75" x14ac:dyDescent="0.2">
      <c r="A255" s="225"/>
      <c r="B255"/>
      <c r="C255"/>
      <c r="D255"/>
      <c r="E255"/>
    </row>
    <row r="256" spans="1:5" ht="12.75" x14ac:dyDescent="0.2">
      <c r="A256" s="225"/>
      <c r="B256"/>
      <c r="C256"/>
      <c r="D256"/>
      <c r="E256"/>
    </row>
    <row r="257" spans="1:5" ht="12.75" x14ac:dyDescent="0.2">
      <c r="A257" s="225"/>
      <c r="B257"/>
      <c r="C257"/>
      <c r="D257"/>
      <c r="E257"/>
    </row>
    <row r="258" spans="1:5" ht="12.75" x14ac:dyDescent="0.2">
      <c r="A258" s="225"/>
      <c r="B258"/>
      <c r="C258"/>
      <c r="D258"/>
      <c r="E258"/>
    </row>
    <row r="259" spans="1:5" ht="12.75" x14ac:dyDescent="0.2">
      <c r="A259" s="225"/>
      <c r="B259"/>
      <c r="C259"/>
      <c r="D259"/>
      <c r="E259"/>
    </row>
    <row r="260" spans="1:5" ht="12.75" x14ac:dyDescent="0.2">
      <c r="A260" s="225"/>
      <c r="B260"/>
      <c r="C260"/>
      <c r="D260"/>
      <c r="E260"/>
    </row>
    <row r="261" spans="1:5" ht="12.75" x14ac:dyDescent="0.2">
      <c r="A261" s="225"/>
      <c r="B261"/>
      <c r="C261"/>
      <c r="D261"/>
      <c r="E261"/>
    </row>
    <row r="262" spans="1:5" ht="12.75" x14ac:dyDescent="0.2">
      <c r="A262" s="225"/>
      <c r="B262"/>
      <c r="C262"/>
      <c r="D262"/>
      <c r="E262"/>
    </row>
    <row r="263" spans="1:5" ht="12.75" x14ac:dyDescent="0.2">
      <c r="A263" s="225"/>
      <c r="B263"/>
      <c r="C263"/>
      <c r="D263"/>
      <c r="E263"/>
    </row>
    <row r="264" spans="1:5" ht="12.75" x14ac:dyDescent="0.2">
      <c r="A264" s="225"/>
      <c r="B264"/>
      <c r="C264"/>
      <c r="D264"/>
      <c r="E264"/>
    </row>
    <row r="265" spans="1:5" ht="12.75" x14ac:dyDescent="0.2">
      <c r="A265" s="225"/>
      <c r="B265"/>
      <c r="C265"/>
      <c r="D265"/>
      <c r="E265"/>
    </row>
    <row r="266" spans="1:5" ht="12.75" x14ac:dyDescent="0.2">
      <c r="A266" s="225"/>
      <c r="B266"/>
      <c r="C266"/>
      <c r="D266"/>
      <c r="E266"/>
    </row>
    <row r="267" spans="1:5" ht="12.75" x14ac:dyDescent="0.2">
      <c r="A267" s="225"/>
      <c r="B267"/>
      <c r="C267"/>
      <c r="D267"/>
      <c r="E267"/>
    </row>
    <row r="268" spans="1:5" ht="12.75" x14ac:dyDescent="0.2">
      <c r="A268" s="225"/>
      <c r="B268"/>
      <c r="C268"/>
      <c r="D268"/>
      <c r="E268"/>
    </row>
    <row r="269" spans="1:5" ht="12.75" x14ac:dyDescent="0.2">
      <c r="A269" s="225"/>
      <c r="B269"/>
      <c r="C269"/>
      <c r="D269"/>
      <c r="E269"/>
    </row>
    <row r="270" spans="1:5" ht="12.75" x14ac:dyDescent="0.2">
      <c r="A270" s="225"/>
      <c r="B270"/>
      <c r="C270"/>
      <c r="D270"/>
      <c r="E270"/>
    </row>
    <row r="271" spans="1:5" ht="12.75" x14ac:dyDescent="0.2">
      <c r="A271" s="225"/>
      <c r="B271"/>
      <c r="C271"/>
      <c r="D271"/>
      <c r="E271"/>
    </row>
    <row r="272" spans="1:5" ht="12.75" x14ac:dyDescent="0.2">
      <c r="A272" s="225"/>
      <c r="B272"/>
      <c r="C272"/>
      <c r="D272"/>
      <c r="E272"/>
    </row>
    <row r="273" spans="1:5" ht="12.75" x14ac:dyDescent="0.2">
      <c r="A273" s="225"/>
      <c r="B273"/>
      <c r="C273"/>
      <c r="D273"/>
      <c r="E273"/>
    </row>
    <row r="274" spans="1:5" ht="12.75" x14ac:dyDescent="0.2">
      <c r="A274" s="225"/>
      <c r="B274"/>
      <c r="C274"/>
      <c r="D274"/>
      <c r="E274"/>
    </row>
    <row r="275" spans="1:5" ht="12.75" x14ac:dyDescent="0.2">
      <c r="A275" s="225"/>
      <c r="B275"/>
      <c r="C275"/>
      <c r="D275"/>
      <c r="E275"/>
    </row>
    <row r="276" spans="1:5" ht="12.75" x14ac:dyDescent="0.2">
      <c r="A276" s="225"/>
      <c r="B276"/>
      <c r="C276"/>
      <c r="D276"/>
      <c r="E276"/>
    </row>
    <row r="277" spans="1:5" ht="12.75" x14ac:dyDescent="0.2">
      <c r="A277" s="225"/>
      <c r="B277"/>
      <c r="C277"/>
      <c r="D277"/>
      <c r="E277"/>
    </row>
    <row r="278" spans="1:5" ht="12.75" x14ac:dyDescent="0.2">
      <c r="A278" s="225"/>
      <c r="B278"/>
      <c r="C278"/>
      <c r="D278"/>
      <c r="E278"/>
    </row>
    <row r="279" spans="1:5" ht="12.75" x14ac:dyDescent="0.2">
      <c r="A279" s="225"/>
      <c r="B279"/>
      <c r="C279"/>
      <c r="D279"/>
      <c r="E279"/>
    </row>
    <row r="280" spans="1:5" ht="12.75" x14ac:dyDescent="0.2">
      <c r="A280" s="225"/>
      <c r="B280"/>
      <c r="C280"/>
      <c r="D280"/>
      <c r="E280"/>
    </row>
    <row r="281" spans="1:5" ht="12.75" x14ac:dyDescent="0.2">
      <c r="A281" s="225"/>
      <c r="B281"/>
      <c r="C281"/>
      <c r="D281"/>
      <c r="E281"/>
    </row>
    <row r="282" spans="1:5" ht="12.75" x14ac:dyDescent="0.2">
      <c r="A282" s="225"/>
      <c r="B282"/>
      <c r="C282"/>
      <c r="D282"/>
      <c r="E282"/>
    </row>
    <row r="283" spans="1:5" ht="12.75" x14ac:dyDescent="0.2">
      <c r="A283" s="225"/>
      <c r="B283"/>
      <c r="C283"/>
      <c r="D283"/>
      <c r="E283"/>
    </row>
    <row r="284" spans="1:5" ht="12.75" x14ac:dyDescent="0.2">
      <c r="A284" s="225"/>
      <c r="B284"/>
      <c r="C284"/>
      <c r="D284"/>
      <c r="E284"/>
    </row>
    <row r="285" spans="1:5" ht="12.75" x14ac:dyDescent="0.2">
      <c r="A285" s="225"/>
      <c r="B285"/>
      <c r="C285"/>
      <c r="D285"/>
      <c r="E285"/>
    </row>
    <row r="286" spans="1:5" ht="12.75" x14ac:dyDescent="0.2">
      <c r="A286" s="225"/>
      <c r="B286"/>
      <c r="C286"/>
      <c r="D286"/>
      <c r="E286"/>
    </row>
    <row r="287" spans="1:5" ht="12.75" x14ac:dyDescent="0.2">
      <c r="A287" s="225"/>
      <c r="B287"/>
      <c r="C287"/>
      <c r="D287"/>
      <c r="E287"/>
    </row>
    <row r="288" spans="1:5" ht="12.75" x14ac:dyDescent="0.2">
      <c r="A288" s="225"/>
      <c r="B288"/>
      <c r="C288"/>
      <c r="D288"/>
      <c r="E288"/>
    </row>
    <row r="289" spans="1:5" ht="12.75" x14ac:dyDescent="0.2">
      <c r="A289" s="225"/>
      <c r="B289"/>
      <c r="C289"/>
      <c r="D289"/>
      <c r="E289"/>
    </row>
    <row r="290" spans="1:5" ht="12.75" x14ac:dyDescent="0.2">
      <c r="A290" s="225"/>
      <c r="B290"/>
      <c r="C290"/>
      <c r="D290"/>
      <c r="E290"/>
    </row>
    <row r="291" spans="1:5" ht="12.75" x14ac:dyDescent="0.2">
      <c r="A291" s="225"/>
      <c r="B291"/>
      <c r="C291"/>
      <c r="D291"/>
      <c r="E291"/>
    </row>
    <row r="292" spans="1:5" ht="12.75" x14ac:dyDescent="0.2">
      <c r="A292" s="225"/>
      <c r="B292"/>
      <c r="C292"/>
      <c r="D292"/>
      <c r="E292"/>
    </row>
    <row r="293" spans="1:5" ht="12.75" x14ac:dyDescent="0.2">
      <c r="A293" s="225"/>
      <c r="B293"/>
      <c r="C293"/>
      <c r="D293"/>
      <c r="E293"/>
    </row>
    <row r="294" spans="1:5" ht="12.75" x14ac:dyDescent="0.2">
      <c r="A294" s="225"/>
      <c r="B294"/>
      <c r="C294"/>
      <c r="D294"/>
      <c r="E294"/>
    </row>
    <row r="295" spans="1:5" ht="12.75" x14ac:dyDescent="0.2">
      <c r="A295" s="225"/>
      <c r="B295"/>
      <c r="C295"/>
      <c r="D295"/>
      <c r="E295"/>
    </row>
    <row r="296" spans="1:5" ht="12.75" x14ac:dyDescent="0.2">
      <c r="A296" s="225"/>
      <c r="B296"/>
      <c r="C296"/>
      <c r="D296"/>
      <c r="E296"/>
    </row>
    <row r="297" spans="1:5" ht="12.75" x14ac:dyDescent="0.2">
      <c r="A297" s="225"/>
      <c r="B297"/>
      <c r="C297"/>
      <c r="D297"/>
      <c r="E297"/>
    </row>
    <row r="298" spans="1:5" ht="12.75" x14ac:dyDescent="0.2">
      <c r="A298" s="225"/>
      <c r="B298"/>
      <c r="C298"/>
      <c r="D298"/>
      <c r="E298"/>
    </row>
    <row r="299" spans="1:5" ht="12.75" x14ac:dyDescent="0.2">
      <c r="A299" s="225"/>
      <c r="B299"/>
      <c r="C299"/>
      <c r="D299"/>
      <c r="E299"/>
    </row>
    <row r="300" spans="1:5" ht="12.75" x14ac:dyDescent="0.2">
      <c r="A300" s="225"/>
      <c r="B300"/>
      <c r="C300"/>
      <c r="D300"/>
      <c r="E300"/>
    </row>
    <row r="301" spans="1:5" ht="12.75" x14ac:dyDescent="0.2">
      <c r="A301" s="225"/>
      <c r="B301"/>
      <c r="C301"/>
      <c r="D301"/>
      <c r="E301"/>
    </row>
    <row r="302" spans="1:5" ht="12.75" x14ac:dyDescent="0.2">
      <c r="A302" s="225"/>
      <c r="B302"/>
      <c r="C302"/>
      <c r="D302"/>
      <c r="E302"/>
    </row>
    <row r="303" spans="1:5" ht="12.75" x14ac:dyDescent="0.2">
      <c r="A303" s="225"/>
      <c r="B303"/>
      <c r="C303"/>
      <c r="D303"/>
      <c r="E303"/>
    </row>
    <row r="304" spans="1:5" ht="12.75" x14ac:dyDescent="0.2">
      <c r="A304" s="225"/>
      <c r="B304"/>
      <c r="C304"/>
      <c r="D304"/>
      <c r="E304"/>
    </row>
    <row r="305" spans="1:5" ht="12.75" x14ac:dyDescent="0.2">
      <c r="A305" s="225"/>
      <c r="B305"/>
      <c r="C305"/>
      <c r="D305"/>
      <c r="E305"/>
    </row>
    <row r="306" spans="1:5" ht="12.75" x14ac:dyDescent="0.2">
      <c r="A306" s="225"/>
      <c r="B306"/>
      <c r="C306"/>
      <c r="D306"/>
      <c r="E306"/>
    </row>
    <row r="307" spans="1:5" ht="12.75" x14ac:dyDescent="0.2">
      <c r="A307" s="225"/>
      <c r="B307"/>
      <c r="C307"/>
      <c r="D307"/>
      <c r="E307"/>
    </row>
    <row r="308" spans="1:5" ht="12.75" x14ac:dyDescent="0.2">
      <c r="A308" s="225"/>
      <c r="B308"/>
      <c r="C308"/>
      <c r="D308"/>
      <c r="E308"/>
    </row>
    <row r="309" spans="1:5" ht="12.75" x14ac:dyDescent="0.2">
      <c r="A309" s="225"/>
      <c r="B309"/>
      <c r="C309"/>
      <c r="D309"/>
      <c r="E309"/>
    </row>
    <row r="310" spans="1:5" ht="12.75" x14ac:dyDescent="0.2">
      <c r="A310" s="225"/>
      <c r="B310"/>
      <c r="C310"/>
      <c r="D310"/>
      <c r="E310"/>
    </row>
    <row r="311" spans="1:5" ht="12.75" x14ac:dyDescent="0.2">
      <c r="A311" s="225"/>
      <c r="B311"/>
      <c r="C311"/>
      <c r="D311"/>
      <c r="E311"/>
    </row>
    <row r="312" spans="1:5" ht="12.75" x14ac:dyDescent="0.2">
      <c r="A312" s="225"/>
      <c r="B312"/>
      <c r="C312"/>
      <c r="D312"/>
      <c r="E312"/>
    </row>
    <row r="313" spans="1:5" ht="12.75" x14ac:dyDescent="0.2">
      <c r="A313" s="225"/>
      <c r="B313"/>
      <c r="C313"/>
      <c r="D313"/>
      <c r="E313"/>
    </row>
    <row r="314" spans="1:5" ht="12.75" x14ac:dyDescent="0.2">
      <c r="A314" s="225"/>
      <c r="B314"/>
      <c r="C314"/>
      <c r="D314"/>
      <c r="E314"/>
    </row>
    <row r="315" spans="1:5" ht="12.75" x14ac:dyDescent="0.2">
      <c r="A315" s="225"/>
      <c r="B315"/>
      <c r="C315"/>
      <c r="D315"/>
      <c r="E315"/>
    </row>
    <row r="316" spans="1:5" ht="12.75" x14ac:dyDescent="0.2">
      <c r="A316" s="225"/>
      <c r="B316"/>
      <c r="C316"/>
      <c r="D316"/>
      <c r="E316"/>
    </row>
    <row r="317" spans="1:5" ht="12.75" x14ac:dyDescent="0.2">
      <c r="A317" s="225"/>
      <c r="B317"/>
      <c r="C317"/>
      <c r="D317"/>
      <c r="E317"/>
    </row>
    <row r="318" spans="1:5" ht="12.75" x14ac:dyDescent="0.2">
      <c r="A318" s="225"/>
      <c r="B318"/>
      <c r="C318"/>
      <c r="D318"/>
      <c r="E318"/>
    </row>
    <row r="319" spans="1:5" ht="12.75" x14ac:dyDescent="0.2">
      <c r="A319" s="225"/>
      <c r="B319"/>
      <c r="C319"/>
      <c r="D319"/>
      <c r="E319"/>
    </row>
    <row r="320" spans="1:5" ht="12.75" x14ac:dyDescent="0.2">
      <c r="A320" s="225"/>
      <c r="B320"/>
      <c r="C320"/>
      <c r="D320"/>
      <c r="E320"/>
    </row>
    <row r="321" spans="1:5" ht="12.75" x14ac:dyDescent="0.2">
      <c r="A321" s="225"/>
      <c r="B321"/>
      <c r="C321"/>
      <c r="D321"/>
      <c r="E321"/>
    </row>
    <row r="322" spans="1:5" ht="12.75" x14ac:dyDescent="0.2">
      <c r="A322" s="225"/>
      <c r="B322"/>
      <c r="C322"/>
      <c r="D322"/>
      <c r="E322"/>
    </row>
    <row r="323" spans="1:5" ht="12.75" x14ac:dyDescent="0.2">
      <c r="A323" s="225"/>
      <c r="B323"/>
      <c r="C323"/>
      <c r="D323"/>
      <c r="E323"/>
    </row>
    <row r="324" spans="1:5" ht="12.75" x14ac:dyDescent="0.2">
      <c r="A324" s="225"/>
      <c r="B324"/>
      <c r="C324"/>
      <c r="D324"/>
      <c r="E324"/>
    </row>
    <row r="325" spans="1:5" ht="12.75" x14ac:dyDescent="0.2">
      <c r="A325" s="225"/>
      <c r="B325"/>
      <c r="C325"/>
      <c r="D325"/>
      <c r="E325"/>
    </row>
    <row r="326" spans="1:5" ht="12.75" x14ac:dyDescent="0.2">
      <c r="A326" s="225"/>
      <c r="B326"/>
      <c r="C326"/>
      <c r="D326"/>
      <c r="E326"/>
    </row>
    <row r="327" spans="1:5" ht="12.75" x14ac:dyDescent="0.2">
      <c r="A327" s="225"/>
      <c r="B327"/>
      <c r="C327"/>
      <c r="D327"/>
      <c r="E327"/>
    </row>
    <row r="328" spans="1:5" ht="12.75" x14ac:dyDescent="0.2">
      <c r="A328" s="225"/>
      <c r="B328"/>
      <c r="C328"/>
      <c r="D328"/>
      <c r="E328"/>
    </row>
    <row r="329" spans="1:5" ht="12.75" x14ac:dyDescent="0.2">
      <c r="A329" s="225"/>
      <c r="B329"/>
      <c r="C329"/>
      <c r="D329"/>
      <c r="E329"/>
    </row>
    <row r="330" spans="1:5" ht="12.75" x14ac:dyDescent="0.2">
      <c r="A330" s="225"/>
      <c r="B330"/>
      <c r="C330"/>
      <c r="D330"/>
      <c r="E330"/>
    </row>
    <row r="331" spans="1:5" ht="12.75" x14ac:dyDescent="0.2">
      <c r="A331" s="225"/>
      <c r="B331"/>
      <c r="C331"/>
      <c r="D331"/>
      <c r="E331"/>
    </row>
    <row r="332" spans="1:5" ht="12.75" x14ac:dyDescent="0.2">
      <c r="A332" s="225"/>
      <c r="B332"/>
      <c r="C332"/>
      <c r="D332"/>
      <c r="E332"/>
    </row>
    <row r="333" spans="1:5" ht="12.75" x14ac:dyDescent="0.2">
      <c r="A333" s="225"/>
      <c r="B333"/>
      <c r="C333"/>
      <c r="D333"/>
      <c r="E333"/>
    </row>
    <row r="334" spans="1:5" ht="12.75" x14ac:dyDescent="0.2">
      <c r="A334" s="225"/>
      <c r="B334"/>
      <c r="C334"/>
      <c r="D334"/>
      <c r="E334"/>
    </row>
    <row r="335" spans="1:5" ht="12.75" x14ac:dyDescent="0.2">
      <c r="A335" s="225"/>
      <c r="B335"/>
      <c r="C335"/>
      <c r="D335"/>
      <c r="E335"/>
    </row>
    <row r="336" spans="1:5" ht="12.75" x14ac:dyDescent="0.2">
      <c r="A336" s="225"/>
      <c r="B336"/>
      <c r="C336"/>
      <c r="D336"/>
      <c r="E336"/>
    </row>
    <row r="337" spans="1:5" ht="12.75" x14ac:dyDescent="0.2">
      <c r="A337" s="225"/>
      <c r="B337"/>
      <c r="C337"/>
      <c r="D337"/>
      <c r="E337"/>
    </row>
    <row r="338" spans="1:5" ht="12.75" x14ac:dyDescent="0.2">
      <c r="A338" s="225"/>
      <c r="B338"/>
      <c r="C338"/>
      <c r="D338"/>
      <c r="E338"/>
    </row>
    <row r="339" spans="1:5" ht="12.75" x14ac:dyDescent="0.2">
      <c r="A339" s="225"/>
      <c r="B339"/>
      <c r="C339"/>
      <c r="D339"/>
      <c r="E339"/>
    </row>
    <row r="340" spans="1:5" ht="12.75" x14ac:dyDescent="0.2">
      <c r="A340" s="225"/>
      <c r="B340"/>
      <c r="C340"/>
      <c r="D340"/>
      <c r="E340"/>
    </row>
    <row r="341" spans="1:5" ht="12.75" x14ac:dyDescent="0.2">
      <c r="A341" s="225"/>
      <c r="B341"/>
      <c r="C341"/>
      <c r="D341"/>
      <c r="E341"/>
    </row>
    <row r="342" spans="1:5" ht="12.75" x14ac:dyDescent="0.2">
      <c r="A342" s="225"/>
      <c r="B342"/>
      <c r="C342"/>
      <c r="D342"/>
      <c r="E342"/>
    </row>
    <row r="343" spans="1:5" ht="12.75" x14ac:dyDescent="0.2">
      <c r="A343" s="225"/>
      <c r="B343"/>
      <c r="C343"/>
      <c r="D343"/>
      <c r="E343"/>
    </row>
    <row r="344" spans="1:5" ht="12.75" x14ac:dyDescent="0.2">
      <c r="A344" s="225"/>
      <c r="B344"/>
      <c r="C344"/>
      <c r="D344"/>
      <c r="E344"/>
    </row>
    <row r="345" spans="1:5" ht="12.75" x14ac:dyDescent="0.2">
      <c r="A345" s="225"/>
      <c r="B345"/>
      <c r="C345"/>
      <c r="D345"/>
      <c r="E345"/>
    </row>
    <row r="346" spans="1:5" ht="12.75" x14ac:dyDescent="0.2">
      <c r="A346" s="225"/>
      <c r="B346"/>
      <c r="C346"/>
      <c r="D346"/>
      <c r="E346"/>
    </row>
    <row r="347" spans="1:5" ht="12.75" x14ac:dyDescent="0.2">
      <c r="A347" s="225"/>
      <c r="B347"/>
      <c r="C347"/>
      <c r="D347"/>
      <c r="E347"/>
    </row>
    <row r="348" spans="1:5" ht="12.75" x14ac:dyDescent="0.2">
      <c r="A348" s="225"/>
      <c r="B348"/>
      <c r="C348"/>
      <c r="D348"/>
      <c r="E348"/>
    </row>
    <row r="349" spans="1:5" ht="12.75" x14ac:dyDescent="0.2">
      <c r="A349" s="225"/>
      <c r="B349"/>
      <c r="C349"/>
      <c r="D349"/>
      <c r="E349"/>
    </row>
    <row r="350" spans="1:5" ht="12.75" x14ac:dyDescent="0.2">
      <c r="A350" s="225"/>
      <c r="B350"/>
      <c r="C350"/>
      <c r="D350"/>
      <c r="E350"/>
    </row>
    <row r="351" spans="1:5" ht="12.75" x14ac:dyDescent="0.2">
      <c r="A351" s="225"/>
      <c r="B351"/>
      <c r="C351"/>
      <c r="D351"/>
      <c r="E351"/>
    </row>
    <row r="352" spans="1:5" ht="12.75" x14ac:dyDescent="0.2">
      <c r="A352" s="225"/>
      <c r="B352"/>
      <c r="C352"/>
      <c r="D352"/>
      <c r="E352"/>
    </row>
    <row r="353" spans="1:5" ht="12.75" x14ac:dyDescent="0.2">
      <c r="A353" s="225"/>
      <c r="B353"/>
      <c r="C353"/>
      <c r="D353"/>
      <c r="E353"/>
    </row>
    <row r="354" spans="1:5" ht="12.75" x14ac:dyDescent="0.2">
      <c r="A354" s="225"/>
      <c r="B354"/>
      <c r="C354"/>
      <c r="D354"/>
      <c r="E354"/>
    </row>
    <row r="355" spans="1:5" ht="12.75" x14ac:dyDescent="0.2">
      <c r="A355" s="225"/>
      <c r="B355"/>
      <c r="C355"/>
      <c r="D355"/>
      <c r="E355"/>
    </row>
    <row r="356" spans="1:5" ht="12.75" x14ac:dyDescent="0.2">
      <c r="A356" s="225"/>
      <c r="B356"/>
      <c r="C356"/>
      <c r="D356"/>
      <c r="E356"/>
    </row>
    <row r="357" spans="1:5" ht="12.75" x14ac:dyDescent="0.2">
      <c r="A357" s="225"/>
      <c r="B357"/>
      <c r="C357"/>
      <c r="D357"/>
      <c r="E357"/>
    </row>
    <row r="358" spans="1:5" ht="12.75" x14ac:dyDescent="0.2">
      <c r="A358" s="225"/>
      <c r="B358"/>
      <c r="C358"/>
      <c r="D358"/>
      <c r="E358"/>
    </row>
    <row r="359" spans="1:5" ht="12.75" x14ac:dyDescent="0.2">
      <c r="A359" s="225"/>
      <c r="B359"/>
      <c r="C359"/>
      <c r="D359"/>
      <c r="E359"/>
    </row>
    <row r="360" spans="1:5" ht="12.75" x14ac:dyDescent="0.2">
      <c r="A360" s="225"/>
      <c r="B360"/>
      <c r="C360"/>
      <c r="D360"/>
      <c r="E360"/>
    </row>
    <row r="361" spans="1:5" ht="12.75" x14ac:dyDescent="0.2">
      <c r="A361" s="225"/>
      <c r="B361"/>
      <c r="C361"/>
      <c r="D361"/>
      <c r="E361"/>
    </row>
    <row r="362" spans="1:5" ht="12.75" x14ac:dyDescent="0.2">
      <c r="A362" s="225"/>
      <c r="B362"/>
      <c r="C362"/>
      <c r="D362"/>
      <c r="E362"/>
    </row>
    <row r="363" spans="1:5" ht="12.75" x14ac:dyDescent="0.2">
      <c r="A363" s="225"/>
      <c r="B363"/>
      <c r="C363"/>
      <c r="D363"/>
      <c r="E363"/>
    </row>
    <row r="364" spans="1:5" ht="12.75" x14ac:dyDescent="0.2">
      <c r="A364" s="225"/>
      <c r="B364"/>
      <c r="C364"/>
      <c r="D364"/>
      <c r="E364"/>
    </row>
    <row r="365" spans="1:5" ht="12.75" x14ac:dyDescent="0.2">
      <c r="A365" s="225"/>
      <c r="B365"/>
      <c r="C365"/>
      <c r="D365"/>
      <c r="E365"/>
    </row>
    <row r="366" spans="1:5" ht="12.75" x14ac:dyDescent="0.2">
      <c r="A366" s="225"/>
      <c r="B366"/>
      <c r="C366"/>
      <c r="D366"/>
      <c r="E366"/>
    </row>
    <row r="367" spans="1:5" ht="12.75" x14ac:dyDescent="0.2">
      <c r="A367" s="225"/>
      <c r="B367"/>
      <c r="C367"/>
      <c r="D367"/>
      <c r="E367"/>
    </row>
    <row r="368" spans="1:5" ht="12.75" x14ac:dyDescent="0.2">
      <c r="A368" s="225"/>
      <c r="B368"/>
      <c r="C368"/>
      <c r="D368"/>
      <c r="E368"/>
    </row>
    <row r="369" spans="1:5" ht="12.75" x14ac:dyDescent="0.2">
      <c r="A369" s="225"/>
      <c r="B369"/>
      <c r="C369"/>
      <c r="D369"/>
      <c r="E369"/>
    </row>
    <row r="370" spans="1:5" ht="12.75" x14ac:dyDescent="0.2">
      <c r="A370" s="225"/>
      <c r="B370"/>
      <c r="C370"/>
      <c r="D370"/>
      <c r="E370"/>
    </row>
    <row r="371" spans="1:5" ht="12.75" x14ac:dyDescent="0.2">
      <c r="A371" s="225"/>
      <c r="B371"/>
      <c r="C371"/>
      <c r="D371"/>
      <c r="E371"/>
    </row>
    <row r="372" spans="1:5" ht="12.75" x14ac:dyDescent="0.2">
      <c r="A372" s="225"/>
      <c r="B372"/>
      <c r="C372"/>
      <c r="D372"/>
      <c r="E372"/>
    </row>
    <row r="373" spans="1:5" ht="12.75" x14ac:dyDescent="0.2">
      <c r="A373" s="225"/>
      <c r="B373"/>
      <c r="C373"/>
      <c r="D373"/>
      <c r="E373"/>
    </row>
    <row r="374" spans="1:5" ht="12.75" x14ac:dyDescent="0.2">
      <c r="A374" s="225"/>
      <c r="B374"/>
      <c r="C374"/>
      <c r="D374"/>
      <c r="E374"/>
    </row>
    <row r="375" spans="1:5" ht="12.75" x14ac:dyDescent="0.2">
      <c r="A375" s="225"/>
      <c r="B375"/>
      <c r="C375"/>
      <c r="D375"/>
      <c r="E375"/>
    </row>
    <row r="376" spans="1:5" ht="12.75" x14ac:dyDescent="0.2">
      <c r="A376" s="225"/>
      <c r="B376"/>
      <c r="C376"/>
      <c r="D376"/>
      <c r="E376"/>
    </row>
    <row r="377" spans="1:5" ht="12.75" x14ac:dyDescent="0.2">
      <c r="A377" s="225"/>
      <c r="B377"/>
      <c r="C377"/>
      <c r="D377"/>
      <c r="E377"/>
    </row>
    <row r="378" spans="1:5" ht="12.75" x14ac:dyDescent="0.2">
      <c r="A378" s="225"/>
      <c r="B378"/>
      <c r="C378"/>
      <c r="D378"/>
      <c r="E378"/>
    </row>
    <row r="379" spans="1:5" ht="12.75" x14ac:dyDescent="0.2">
      <c r="A379" s="225"/>
      <c r="B379"/>
      <c r="C379"/>
      <c r="D379"/>
      <c r="E379"/>
    </row>
    <row r="380" spans="1:5" ht="12.75" x14ac:dyDescent="0.2">
      <c r="A380" s="225"/>
      <c r="B380"/>
      <c r="C380"/>
      <c r="D380"/>
      <c r="E380"/>
    </row>
    <row r="381" spans="1:5" ht="12.75" x14ac:dyDescent="0.2">
      <c r="A381" s="225"/>
      <c r="B381"/>
      <c r="C381"/>
      <c r="D381"/>
      <c r="E381"/>
    </row>
    <row r="382" spans="1:5" ht="12.75" x14ac:dyDescent="0.2">
      <c r="A382" s="225"/>
      <c r="B382"/>
      <c r="C382"/>
      <c r="D382"/>
      <c r="E382"/>
    </row>
    <row r="383" spans="1:5" ht="12.75" x14ac:dyDescent="0.2">
      <c r="A383" s="225"/>
      <c r="B383"/>
      <c r="C383"/>
      <c r="D383"/>
      <c r="E383"/>
    </row>
    <row r="384" spans="1:5" ht="12.75" x14ac:dyDescent="0.2">
      <c r="A384" s="225"/>
      <c r="B384"/>
      <c r="C384"/>
      <c r="D384"/>
      <c r="E384"/>
    </row>
    <row r="385" spans="1:5" ht="12.75" x14ac:dyDescent="0.2">
      <c r="A385" s="225"/>
      <c r="B385"/>
      <c r="C385"/>
      <c r="D385"/>
      <c r="E385"/>
    </row>
    <row r="386" spans="1:5" ht="12.75" x14ac:dyDescent="0.2">
      <c r="A386" s="225"/>
      <c r="B386"/>
      <c r="C386"/>
      <c r="D386"/>
      <c r="E386"/>
    </row>
    <row r="387" spans="1:5" ht="12.75" x14ac:dyDescent="0.2">
      <c r="A387" s="225"/>
      <c r="B387"/>
      <c r="C387"/>
      <c r="D387"/>
      <c r="E387"/>
    </row>
    <row r="388" spans="1:5" ht="12.75" x14ac:dyDescent="0.2">
      <c r="A388" s="225"/>
      <c r="B388"/>
      <c r="C388"/>
      <c r="D388"/>
      <c r="E388"/>
    </row>
    <row r="389" spans="1:5" ht="12.75" x14ac:dyDescent="0.2">
      <c r="A389" s="225"/>
      <c r="B389"/>
      <c r="C389"/>
      <c r="D389"/>
      <c r="E389"/>
    </row>
    <row r="390" spans="1:5" ht="12.75" x14ac:dyDescent="0.2">
      <c r="A390" s="225"/>
      <c r="B390"/>
      <c r="C390"/>
      <c r="D390"/>
      <c r="E390"/>
    </row>
    <row r="391" spans="1:5" ht="12.75" x14ac:dyDescent="0.2">
      <c r="A391" s="225"/>
      <c r="B391"/>
      <c r="C391"/>
      <c r="D391"/>
      <c r="E391"/>
    </row>
    <row r="392" spans="1:5" ht="12.75" x14ac:dyDescent="0.2">
      <c r="A392" s="225"/>
      <c r="B392"/>
      <c r="C392"/>
      <c r="D392"/>
      <c r="E392"/>
    </row>
    <row r="393" spans="1:5" ht="12.75" x14ac:dyDescent="0.2">
      <c r="A393" s="225"/>
      <c r="B393"/>
      <c r="C393"/>
      <c r="D393"/>
      <c r="E393"/>
    </row>
    <row r="394" spans="1:5" ht="12.75" x14ac:dyDescent="0.2">
      <c r="A394" s="225"/>
      <c r="B394"/>
      <c r="C394"/>
      <c r="D394"/>
      <c r="E394"/>
    </row>
    <row r="395" spans="1:5" ht="12.75" x14ac:dyDescent="0.2">
      <c r="A395" s="225"/>
      <c r="B395"/>
      <c r="C395"/>
      <c r="D395"/>
      <c r="E395"/>
    </row>
    <row r="396" spans="1:5" ht="12.75" x14ac:dyDescent="0.2">
      <c r="A396" s="225"/>
      <c r="B396"/>
      <c r="C396"/>
      <c r="D396"/>
      <c r="E396"/>
    </row>
    <row r="397" spans="1:5" ht="12.75" x14ac:dyDescent="0.2">
      <c r="A397" s="225"/>
      <c r="B397"/>
      <c r="C397"/>
      <c r="D397"/>
      <c r="E397"/>
    </row>
    <row r="398" spans="1:5" ht="12.75" x14ac:dyDescent="0.2">
      <c r="A398" s="225"/>
      <c r="B398"/>
      <c r="C398"/>
      <c r="D398"/>
      <c r="E398"/>
    </row>
    <row r="399" spans="1:5" ht="12.75" x14ac:dyDescent="0.2">
      <c r="A399" s="225"/>
      <c r="B399"/>
      <c r="C399"/>
      <c r="D399"/>
      <c r="E399"/>
    </row>
    <row r="400" spans="1:5" ht="12.75" x14ac:dyDescent="0.2">
      <c r="A400" s="225"/>
      <c r="B400"/>
      <c r="C400"/>
      <c r="D400"/>
      <c r="E400"/>
    </row>
    <row r="401" spans="1:5" ht="12.75" x14ac:dyDescent="0.2">
      <c r="A401" s="225"/>
      <c r="B401"/>
      <c r="C401"/>
      <c r="D401"/>
      <c r="E401"/>
    </row>
    <row r="402" spans="1:5" ht="12.75" x14ac:dyDescent="0.2">
      <c r="A402" s="225"/>
      <c r="B402"/>
      <c r="C402"/>
      <c r="D402"/>
      <c r="E402"/>
    </row>
    <row r="403" spans="1:5" ht="12.75" x14ac:dyDescent="0.2">
      <c r="A403" s="225"/>
      <c r="B403"/>
      <c r="C403"/>
      <c r="D403"/>
      <c r="E403"/>
    </row>
    <row r="404" spans="1:5" ht="12.75" x14ac:dyDescent="0.2">
      <c r="A404" s="225"/>
      <c r="B404"/>
      <c r="C404"/>
      <c r="D404"/>
      <c r="E404"/>
    </row>
    <row r="405" spans="1:5" ht="12.75" x14ac:dyDescent="0.2">
      <c r="A405" s="225"/>
      <c r="B405"/>
      <c r="C405"/>
      <c r="D405"/>
      <c r="E405"/>
    </row>
    <row r="406" spans="1:5" ht="12.75" x14ac:dyDescent="0.2">
      <c r="A406" s="225"/>
      <c r="B406"/>
      <c r="C406"/>
      <c r="D406"/>
      <c r="E406"/>
    </row>
    <row r="407" spans="1:5" ht="12.75" x14ac:dyDescent="0.2">
      <c r="A407" s="225"/>
      <c r="B407"/>
      <c r="C407"/>
      <c r="D407"/>
      <c r="E407"/>
    </row>
    <row r="408" spans="1:5" ht="12.75" x14ac:dyDescent="0.2">
      <c r="A408" s="225"/>
      <c r="B408"/>
      <c r="C408"/>
      <c r="D408"/>
      <c r="E408"/>
    </row>
    <row r="409" spans="1:5" ht="12.75" x14ac:dyDescent="0.2">
      <c r="A409" s="225"/>
      <c r="B409"/>
      <c r="C409"/>
      <c r="D409"/>
      <c r="E409"/>
    </row>
    <row r="410" spans="1:5" ht="12.75" x14ac:dyDescent="0.2">
      <c r="A410" s="225"/>
      <c r="B410"/>
      <c r="C410"/>
      <c r="D410"/>
      <c r="E410"/>
    </row>
    <row r="411" spans="1:5" ht="12.75" x14ac:dyDescent="0.2">
      <c r="A411" s="225"/>
      <c r="B411"/>
      <c r="C411"/>
      <c r="D411"/>
      <c r="E411"/>
    </row>
    <row r="412" spans="1:5" ht="12.75" x14ac:dyDescent="0.2">
      <c r="A412" s="225"/>
      <c r="B412"/>
      <c r="C412"/>
      <c r="D412"/>
      <c r="E412"/>
    </row>
    <row r="413" spans="1:5" ht="12.75" x14ac:dyDescent="0.2">
      <c r="A413" s="225"/>
      <c r="B413"/>
      <c r="C413"/>
      <c r="D413"/>
      <c r="E413"/>
    </row>
    <row r="414" spans="1:5" ht="12.75" x14ac:dyDescent="0.2">
      <c r="A414" s="225"/>
      <c r="B414"/>
      <c r="C414"/>
      <c r="D414"/>
      <c r="E414"/>
    </row>
    <row r="415" spans="1:5" ht="12.75" x14ac:dyDescent="0.2">
      <c r="A415" s="225"/>
      <c r="B415"/>
      <c r="C415"/>
      <c r="D415"/>
      <c r="E415"/>
    </row>
    <row r="416" spans="1:5" ht="12.75" x14ac:dyDescent="0.2">
      <c r="A416" s="225"/>
      <c r="B416"/>
      <c r="C416"/>
      <c r="D416"/>
      <c r="E416"/>
    </row>
    <row r="417" spans="1:5" ht="12.75" x14ac:dyDescent="0.2">
      <c r="A417" s="225"/>
      <c r="B417"/>
      <c r="C417"/>
      <c r="D417"/>
      <c r="E417"/>
    </row>
    <row r="418" spans="1:5" ht="12.75" x14ac:dyDescent="0.2">
      <c r="A418" s="225"/>
      <c r="B418"/>
      <c r="C418"/>
      <c r="D418"/>
      <c r="E418"/>
    </row>
    <row r="419" spans="1:5" ht="12.75" x14ac:dyDescent="0.2">
      <c r="A419" s="225"/>
      <c r="B419"/>
      <c r="C419"/>
      <c r="D419"/>
      <c r="E419"/>
    </row>
    <row r="420" spans="1:5" ht="12.75" x14ac:dyDescent="0.2">
      <c r="A420" s="225"/>
      <c r="B420"/>
      <c r="C420"/>
      <c r="D420"/>
      <c r="E420"/>
    </row>
    <row r="421" spans="1:5" ht="12.75" x14ac:dyDescent="0.2">
      <c r="A421" s="225"/>
      <c r="B421"/>
      <c r="C421"/>
      <c r="D421"/>
      <c r="E421"/>
    </row>
    <row r="422" spans="1:5" ht="12.75" x14ac:dyDescent="0.2">
      <c r="A422" s="225"/>
      <c r="B422"/>
      <c r="C422"/>
      <c r="D422"/>
      <c r="E422"/>
    </row>
    <row r="423" spans="1:5" ht="12.75" x14ac:dyDescent="0.2">
      <c r="A423" s="225"/>
      <c r="B423"/>
      <c r="C423"/>
      <c r="D423"/>
      <c r="E423"/>
    </row>
    <row r="424" spans="1:5" ht="12.75" x14ac:dyDescent="0.2">
      <c r="A424" s="225"/>
      <c r="B424"/>
      <c r="C424"/>
      <c r="D424"/>
      <c r="E424"/>
    </row>
    <row r="425" spans="1:5" ht="12.75" x14ac:dyDescent="0.2">
      <c r="A425" s="225"/>
      <c r="B425"/>
      <c r="C425"/>
      <c r="D425"/>
      <c r="E425"/>
    </row>
    <row r="426" spans="1:5" ht="12.75" x14ac:dyDescent="0.2">
      <c r="A426" s="225"/>
      <c r="B426"/>
      <c r="C426"/>
      <c r="D426"/>
      <c r="E426"/>
    </row>
    <row r="427" spans="1:5" ht="12.75" x14ac:dyDescent="0.2">
      <c r="A427" s="225"/>
      <c r="B427"/>
      <c r="C427"/>
      <c r="D427"/>
      <c r="E427"/>
    </row>
    <row r="428" spans="1:5" ht="12.75" x14ac:dyDescent="0.2">
      <c r="A428" s="225"/>
      <c r="B428"/>
      <c r="C428"/>
      <c r="D428"/>
      <c r="E428"/>
    </row>
    <row r="429" spans="1:5" ht="12.75" x14ac:dyDescent="0.2">
      <c r="A429" s="225"/>
      <c r="B429"/>
      <c r="C429"/>
      <c r="D429"/>
      <c r="E429"/>
    </row>
    <row r="430" spans="1:5" ht="12.75" x14ac:dyDescent="0.2">
      <c r="A430" s="225"/>
      <c r="B430"/>
      <c r="C430"/>
      <c r="D430"/>
      <c r="E430"/>
    </row>
    <row r="431" spans="1:5" ht="12.75" x14ac:dyDescent="0.2">
      <c r="A431" s="225"/>
      <c r="B431"/>
      <c r="C431"/>
      <c r="D431"/>
      <c r="E431"/>
    </row>
    <row r="432" spans="1:5" ht="12.75" x14ac:dyDescent="0.2">
      <c r="A432" s="225"/>
      <c r="B432"/>
      <c r="C432"/>
      <c r="D432"/>
      <c r="E432"/>
    </row>
    <row r="433" spans="1:5" ht="12.75" x14ac:dyDescent="0.2">
      <c r="A433" s="225"/>
      <c r="B433"/>
      <c r="C433"/>
      <c r="D433"/>
      <c r="E433"/>
    </row>
    <row r="434" spans="1:5" ht="12.75" x14ac:dyDescent="0.2">
      <c r="A434" s="225"/>
      <c r="B434"/>
      <c r="C434"/>
      <c r="D434"/>
      <c r="E434"/>
    </row>
    <row r="435" spans="1:5" ht="12.75" x14ac:dyDescent="0.2">
      <c r="A435" s="225"/>
      <c r="B435"/>
      <c r="C435"/>
      <c r="D435"/>
      <c r="E435"/>
    </row>
    <row r="436" spans="1:5" ht="12.75" x14ac:dyDescent="0.2">
      <c r="A436" s="225"/>
      <c r="B436"/>
      <c r="C436"/>
      <c r="D436"/>
      <c r="E436"/>
    </row>
    <row r="437" spans="1:5" ht="12.75" x14ac:dyDescent="0.2">
      <c r="A437" s="225"/>
      <c r="B437"/>
      <c r="C437"/>
      <c r="D437"/>
      <c r="E437"/>
    </row>
    <row r="438" spans="1:5" ht="12.75" x14ac:dyDescent="0.2">
      <c r="A438" s="225"/>
      <c r="B438"/>
      <c r="C438"/>
      <c r="D438"/>
      <c r="E438"/>
    </row>
    <row r="439" spans="1:5" ht="12.75" x14ac:dyDescent="0.2">
      <c r="A439" s="225"/>
      <c r="B439"/>
      <c r="C439"/>
      <c r="D439"/>
      <c r="E439"/>
    </row>
    <row r="440" spans="1:5" ht="12.75" x14ac:dyDescent="0.2">
      <c r="A440" s="225"/>
      <c r="B440"/>
      <c r="C440"/>
      <c r="D440"/>
      <c r="E440"/>
    </row>
    <row r="441" spans="1:5" ht="12.75" x14ac:dyDescent="0.2">
      <c r="A441" s="225"/>
      <c r="B441"/>
      <c r="C441"/>
      <c r="D441"/>
      <c r="E441"/>
    </row>
    <row r="442" spans="1:5" ht="12.75" x14ac:dyDescent="0.2">
      <c r="A442" s="225"/>
      <c r="B442"/>
      <c r="C442"/>
      <c r="D442"/>
      <c r="E442"/>
    </row>
    <row r="443" spans="1:5" ht="12.75" x14ac:dyDescent="0.2">
      <c r="A443" s="225"/>
      <c r="B443"/>
      <c r="C443"/>
      <c r="D443"/>
      <c r="E443"/>
    </row>
    <row r="444" spans="1:5" ht="12.75" x14ac:dyDescent="0.2">
      <c r="A444" s="225"/>
      <c r="B444"/>
      <c r="C444"/>
      <c r="D444"/>
      <c r="E444"/>
    </row>
    <row r="445" spans="1:5" ht="12.75" x14ac:dyDescent="0.2">
      <c r="A445" s="225"/>
      <c r="B445"/>
      <c r="C445"/>
      <c r="D445"/>
      <c r="E445"/>
    </row>
    <row r="446" spans="1:5" ht="12.75" x14ac:dyDescent="0.2">
      <c r="A446" s="225"/>
      <c r="B446"/>
      <c r="C446"/>
      <c r="D446"/>
      <c r="E446"/>
    </row>
    <row r="447" spans="1:5" ht="12.75" x14ac:dyDescent="0.2">
      <c r="A447" s="225"/>
      <c r="B447"/>
      <c r="C447"/>
      <c r="D447"/>
      <c r="E447"/>
    </row>
    <row r="448" spans="1:5" ht="12.75" x14ac:dyDescent="0.2">
      <c r="A448" s="225"/>
      <c r="B448"/>
      <c r="C448"/>
      <c r="D448"/>
      <c r="E448"/>
    </row>
    <row r="449" spans="1:5" ht="12.75" x14ac:dyDescent="0.2">
      <c r="A449" s="225"/>
      <c r="B449"/>
      <c r="C449"/>
      <c r="D449"/>
      <c r="E449"/>
    </row>
    <row r="450" spans="1:5" ht="12.75" x14ac:dyDescent="0.2">
      <c r="A450" s="225"/>
      <c r="B450"/>
      <c r="C450"/>
      <c r="D450"/>
      <c r="E450"/>
    </row>
    <row r="451" spans="1:5" ht="12.75" x14ac:dyDescent="0.2">
      <c r="A451" s="225"/>
      <c r="B451"/>
      <c r="C451"/>
      <c r="D451"/>
      <c r="E451"/>
    </row>
    <row r="452" spans="1:5" ht="12.75" x14ac:dyDescent="0.2">
      <c r="A452" s="225"/>
      <c r="B452"/>
      <c r="C452"/>
      <c r="D452"/>
      <c r="E452"/>
    </row>
    <row r="453" spans="1:5" ht="12.75" x14ac:dyDescent="0.2">
      <c r="A453" s="225"/>
      <c r="B453"/>
      <c r="C453"/>
      <c r="D453"/>
      <c r="E453"/>
    </row>
    <row r="454" spans="1:5" ht="12.75" x14ac:dyDescent="0.2">
      <c r="A454" s="225"/>
      <c r="B454"/>
      <c r="C454"/>
      <c r="D454"/>
      <c r="E454"/>
    </row>
    <row r="455" spans="1:5" ht="12.75" x14ac:dyDescent="0.2">
      <c r="A455" s="225"/>
      <c r="B455"/>
      <c r="C455"/>
      <c r="D455"/>
      <c r="E455"/>
    </row>
    <row r="456" spans="1:5" ht="12.75" x14ac:dyDescent="0.2">
      <c r="A456" s="225"/>
      <c r="B456"/>
      <c r="C456"/>
      <c r="D456"/>
      <c r="E456"/>
    </row>
    <row r="457" spans="1:5" ht="12.75" x14ac:dyDescent="0.2">
      <c r="A457" s="225"/>
      <c r="B457"/>
      <c r="C457"/>
      <c r="D457"/>
      <c r="E457"/>
    </row>
    <row r="458" spans="1:5" ht="12.75" x14ac:dyDescent="0.2">
      <c r="A458" s="225"/>
      <c r="B458"/>
      <c r="C458"/>
      <c r="D458"/>
      <c r="E458"/>
    </row>
    <row r="459" spans="1:5" ht="12.75" x14ac:dyDescent="0.2">
      <c r="A459" s="225"/>
      <c r="B459"/>
      <c r="C459"/>
      <c r="D459"/>
      <c r="E459"/>
    </row>
    <row r="460" spans="1:5" ht="12.75" x14ac:dyDescent="0.2">
      <c r="A460" s="225"/>
      <c r="B460"/>
      <c r="C460"/>
      <c r="D460"/>
      <c r="E460"/>
    </row>
    <row r="461" spans="1:5" ht="12.75" x14ac:dyDescent="0.2">
      <c r="A461" s="225"/>
      <c r="B461"/>
      <c r="C461"/>
      <c r="D461"/>
      <c r="E461"/>
    </row>
    <row r="462" spans="1:5" ht="12.75" x14ac:dyDescent="0.2">
      <c r="A462" s="225"/>
      <c r="B462"/>
      <c r="C462"/>
      <c r="D462"/>
      <c r="E462"/>
    </row>
    <row r="463" spans="1:5" ht="12.75" x14ac:dyDescent="0.2">
      <c r="A463" s="225"/>
      <c r="B463"/>
      <c r="C463"/>
      <c r="D463"/>
      <c r="E463"/>
    </row>
    <row r="464" spans="1:5" ht="12.75" x14ac:dyDescent="0.2">
      <c r="A464" s="225"/>
      <c r="B464"/>
      <c r="C464"/>
      <c r="D464"/>
      <c r="E464"/>
    </row>
    <row r="465" spans="1:5" ht="12.75" x14ac:dyDescent="0.2">
      <c r="A465" s="225"/>
      <c r="B465"/>
      <c r="C465"/>
      <c r="D465"/>
      <c r="E465"/>
    </row>
    <row r="466" spans="1:5" ht="12.75" x14ac:dyDescent="0.2">
      <c r="A466" s="225"/>
      <c r="B466"/>
      <c r="C466"/>
      <c r="D466"/>
      <c r="E466"/>
    </row>
    <row r="467" spans="1:5" ht="12.75" x14ac:dyDescent="0.2">
      <c r="A467" s="225"/>
      <c r="B467"/>
      <c r="C467"/>
      <c r="D467"/>
      <c r="E467"/>
    </row>
    <row r="468" spans="1:5" ht="12.75" x14ac:dyDescent="0.2">
      <c r="A468" s="225"/>
      <c r="B468"/>
      <c r="C468"/>
      <c r="D468"/>
      <c r="E468"/>
    </row>
    <row r="469" spans="1:5" ht="12.75" x14ac:dyDescent="0.2">
      <c r="A469" s="225"/>
      <c r="B469"/>
      <c r="C469"/>
      <c r="D469"/>
      <c r="E469"/>
    </row>
    <row r="470" spans="1:5" ht="12.75" x14ac:dyDescent="0.2">
      <c r="A470" s="225"/>
      <c r="B470"/>
      <c r="C470"/>
      <c r="D470"/>
      <c r="E470"/>
    </row>
    <row r="471" spans="1:5" ht="12.75" x14ac:dyDescent="0.2">
      <c r="A471" s="225"/>
      <c r="B471"/>
      <c r="C471"/>
      <c r="D471"/>
      <c r="E471"/>
    </row>
    <row r="472" spans="1:5" ht="12.75" x14ac:dyDescent="0.2">
      <c r="A472" s="225"/>
      <c r="B472"/>
      <c r="C472"/>
      <c r="D472"/>
      <c r="E472"/>
    </row>
    <row r="473" spans="1:5" ht="12.75" x14ac:dyDescent="0.2">
      <c r="A473" s="225"/>
      <c r="B473"/>
      <c r="C473"/>
      <c r="D473"/>
      <c r="E473"/>
    </row>
    <row r="474" spans="1:5" ht="12.75" x14ac:dyDescent="0.2">
      <c r="A474" s="225"/>
      <c r="B474"/>
      <c r="C474"/>
      <c r="D474"/>
      <c r="E474"/>
    </row>
    <row r="475" spans="1:5" ht="12.75" x14ac:dyDescent="0.2">
      <c r="A475" s="225"/>
      <c r="B475"/>
      <c r="C475"/>
      <c r="D475"/>
      <c r="E475"/>
    </row>
    <row r="476" spans="1:5" ht="12.75" x14ac:dyDescent="0.2">
      <c r="A476" s="225"/>
      <c r="B476"/>
      <c r="C476"/>
      <c r="D476"/>
      <c r="E476"/>
    </row>
    <row r="477" spans="1:5" ht="12.75" x14ac:dyDescent="0.2">
      <c r="A477" s="225"/>
      <c r="B477"/>
      <c r="C477"/>
      <c r="D477"/>
      <c r="E477"/>
    </row>
    <row r="478" spans="1:5" ht="12.75" x14ac:dyDescent="0.2">
      <c r="A478" s="225"/>
      <c r="B478"/>
      <c r="C478"/>
      <c r="D478"/>
      <c r="E478"/>
    </row>
    <row r="479" spans="1:5" ht="12.75" x14ac:dyDescent="0.2">
      <c r="A479" s="225"/>
      <c r="B479"/>
      <c r="C479"/>
      <c r="D479"/>
      <c r="E479"/>
    </row>
    <row r="480" spans="1:5" ht="12.75" x14ac:dyDescent="0.2">
      <c r="A480" s="225"/>
      <c r="B480"/>
      <c r="C480"/>
      <c r="D480"/>
      <c r="E480"/>
    </row>
    <row r="481" spans="1:5" ht="12.75" x14ac:dyDescent="0.2">
      <c r="A481" s="225"/>
      <c r="B481"/>
      <c r="C481"/>
      <c r="D481"/>
      <c r="E481"/>
    </row>
    <row r="482" spans="1:5" ht="12.75" x14ac:dyDescent="0.2">
      <c r="A482" s="225"/>
      <c r="B482"/>
      <c r="C482"/>
      <c r="D482"/>
      <c r="E482"/>
    </row>
    <row r="483" spans="1:5" ht="12.75" x14ac:dyDescent="0.2">
      <c r="A483" s="225"/>
      <c r="B483"/>
      <c r="C483"/>
      <c r="D483"/>
      <c r="E483"/>
    </row>
    <row r="484" spans="1:5" ht="12.75" x14ac:dyDescent="0.2">
      <c r="A484" s="225"/>
      <c r="B484"/>
      <c r="C484"/>
      <c r="D484"/>
      <c r="E484"/>
    </row>
    <row r="485" spans="1:5" ht="12.75" x14ac:dyDescent="0.2">
      <c r="A485" s="225"/>
      <c r="B485"/>
      <c r="C485"/>
      <c r="D485"/>
      <c r="E485"/>
    </row>
    <row r="486" spans="1:5" ht="12.75" x14ac:dyDescent="0.2">
      <c r="A486" s="225"/>
      <c r="B486"/>
      <c r="C486"/>
      <c r="D486"/>
      <c r="E486"/>
    </row>
    <row r="487" spans="1:5" ht="12.75" x14ac:dyDescent="0.2">
      <c r="A487" s="225"/>
      <c r="B487"/>
      <c r="C487"/>
      <c r="D487"/>
      <c r="E487"/>
    </row>
    <row r="488" spans="1:5" ht="12.75" x14ac:dyDescent="0.2">
      <c r="A488" s="225"/>
      <c r="B488"/>
      <c r="C488"/>
      <c r="D488"/>
      <c r="E488"/>
    </row>
    <row r="489" spans="1:5" ht="12.75" x14ac:dyDescent="0.2">
      <c r="A489" s="225"/>
      <c r="B489"/>
      <c r="C489"/>
      <c r="D489"/>
      <c r="E489"/>
    </row>
    <row r="490" spans="1:5" ht="12.75" x14ac:dyDescent="0.2">
      <c r="A490" s="225"/>
      <c r="B490"/>
      <c r="C490"/>
      <c r="D490"/>
      <c r="E490"/>
    </row>
    <row r="491" spans="1:5" ht="12.75" x14ac:dyDescent="0.2">
      <c r="A491" s="225"/>
      <c r="B491"/>
      <c r="C491"/>
      <c r="D491"/>
      <c r="E491"/>
    </row>
    <row r="492" spans="1:5" ht="12.75" x14ac:dyDescent="0.2">
      <c r="A492" s="225"/>
      <c r="B492"/>
      <c r="C492"/>
      <c r="D492"/>
      <c r="E492"/>
    </row>
    <row r="493" spans="1:5" ht="12.75" x14ac:dyDescent="0.2">
      <c r="A493" s="225"/>
      <c r="B493"/>
      <c r="C493"/>
      <c r="D493"/>
      <c r="E493"/>
    </row>
    <row r="494" spans="1:5" ht="12.75" x14ac:dyDescent="0.2">
      <c r="A494" s="225"/>
      <c r="B494"/>
      <c r="C494"/>
      <c r="D494"/>
      <c r="E494"/>
    </row>
    <row r="495" spans="1:5" ht="12.75" x14ac:dyDescent="0.2">
      <c r="A495" s="225"/>
      <c r="B495"/>
      <c r="C495"/>
      <c r="D495"/>
      <c r="E495"/>
    </row>
    <row r="496" spans="1:5" ht="12.75" x14ac:dyDescent="0.2">
      <c r="A496" s="225"/>
      <c r="B496"/>
      <c r="C496"/>
      <c r="D496"/>
      <c r="E496"/>
    </row>
    <row r="497" spans="1:5" ht="12.75" x14ac:dyDescent="0.2">
      <c r="A497" s="225"/>
      <c r="B497"/>
      <c r="C497"/>
      <c r="D497"/>
      <c r="E497"/>
    </row>
    <row r="498" spans="1:5" ht="12.75" x14ac:dyDescent="0.2">
      <c r="A498" s="225"/>
      <c r="B498"/>
      <c r="C498"/>
      <c r="D498"/>
      <c r="E498"/>
    </row>
    <row r="499" spans="1:5" ht="12.75" x14ac:dyDescent="0.2">
      <c r="A499" s="225"/>
      <c r="B499"/>
      <c r="C499"/>
      <c r="D499"/>
      <c r="E499"/>
    </row>
    <row r="500" spans="1:5" ht="12.75" x14ac:dyDescent="0.2">
      <c r="A500" s="225"/>
      <c r="B500"/>
      <c r="C500"/>
      <c r="D500"/>
      <c r="E500"/>
    </row>
    <row r="501" spans="1:5" ht="12.75" x14ac:dyDescent="0.2">
      <c r="A501" s="225"/>
      <c r="B501"/>
      <c r="C501"/>
      <c r="D501"/>
      <c r="E501"/>
    </row>
    <row r="502" spans="1:5" ht="12.75" x14ac:dyDescent="0.2">
      <c r="A502" s="225"/>
      <c r="B502"/>
      <c r="C502"/>
      <c r="D502"/>
      <c r="E502"/>
    </row>
    <row r="503" spans="1:5" ht="12.75" x14ac:dyDescent="0.2">
      <c r="A503" s="225"/>
      <c r="B503"/>
      <c r="C503"/>
      <c r="D503"/>
      <c r="E503"/>
    </row>
    <row r="504" spans="1:5" ht="12.75" x14ac:dyDescent="0.2">
      <c r="A504" s="225"/>
      <c r="B504"/>
      <c r="C504"/>
      <c r="D504"/>
      <c r="E504"/>
    </row>
    <row r="505" spans="1:5" ht="12.75" x14ac:dyDescent="0.2">
      <c r="A505" s="225"/>
      <c r="B505"/>
      <c r="C505"/>
      <c r="D505"/>
      <c r="E505"/>
    </row>
    <row r="506" spans="1:5" ht="12.75" x14ac:dyDescent="0.2">
      <c r="A506" s="225"/>
      <c r="B506"/>
      <c r="C506"/>
      <c r="D506"/>
      <c r="E506"/>
    </row>
    <row r="507" spans="1:5" ht="12.75" x14ac:dyDescent="0.2">
      <c r="A507" s="225"/>
      <c r="B507"/>
      <c r="C507"/>
      <c r="D507"/>
      <c r="E507"/>
    </row>
    <row r="508" spans="1:5" ht="12.75" x14ac:dyDescent="0.2">
      <c r="A508" s="225"/>
      <c r="B508"/>
      <c r="C508"/>
      <c r="D508"/>
      <c r="E508"/>
    </row>
    <row r="509" spans="1:5" ht="12.75" x14ac:dyDescent="0.2">
      <c r="A509" s="225"/>
      <c r="B509"/>
      <c r="C509"/>
      <c r="D509"/>
      <c r="E509"/>
    </row>
    <row r="510" spans="1:5" ht="12.75" x14ac:dyDescent="0.2">
      <c r="A510" s="225"/>
      <c r="B510"/>
      <c r="C510"/>
      <c r="D510"/>
      <c r="E510"/>
    </row>
    <row r="511" spans="1:5" ht="12.75" x14ac:dyDescent="0.2">
      <c r="A511" s="225"/>
      <c r="B511"/>
      <c r="C511"/>
      <c r="D511"/>
      <c r="E511"/>
    </row>
    <row r="512" spans="1:5" ht="12.75" x14ac:dyDescent="0.2">
      <c r="A512" s="225"/>
      <c r="B512"/>
      <c r="C512"/>
      <c r="D512"/>
      <c r="E512"/>
    </row>
    <row r="513" spans="1:5" ht="12.75" x14ac:dyDescent="0.2">
      <c r="A513" s="225"/>
      <c r="B513"/>
      <c r="C513"/>
      <c r="D513"/>
      <c r="E513"/>
    </row>
    <row r="514" spans="1:5" ht="12.75" x14ac:dyDescent="0.2">
      <c r="A514" s="225"/>
      <c r="B514"/>
      <c r="C514"/>
      <c r="D514"/>
      <c r="E514"/>
    </row>
    <row r="515" spans="1:5" ht="12.75" x14ac:dyDescent="0.2">
      <c r="A515" s="225"/>
      <c r="B515"/>
      <c r="C515"/>
      <c r="D515"/>
      <c r="E515"/>
    </row>
    <row r="516" spans="1:5" ht="12.75" x14ac:dyDescent="0.2">
      <c r="A516" s="225"/>
      <c r="B516"/>
      <c r="C516"/>
      <c r="D516"/>
      <c r="E516"/>
    </row>
    <row r="517" spans="1:5" ht="12.75" x14ac:dyDescent="0.2">
      <c r="A517" s="225"/>
      <c r="B517"/>
      <c r="C517"/>
      <c r="D517"/>
      <c r="E517"/>
    </row>
    <row r="518" spans="1:5" ht="12.75" x14ac:dyDescent="0.2">
      <c r="A518" s="225"/>
      <c r="B518"/>
      <c r="C518"/>
      <c r="D518"/>
      <c r="E518"/>
    </row>
    <row r="519" spans="1:5" ht="12.75" x14ac:dyDescent="0.2">
      <c r="A519" s="225"/>
      <c r="B519"/>
      <c r="C519"/>
      <c r="D519"/>
      <c r="E519"/>
    </row>
    <row r="520" spans="1:5" ht="12.75" x14ac:dyDescent="0.2">
      <c r="A520" s="225"/>
      <c r="B520"/>
      <c r="C520"/>
      <c r="D520"/>
      <c r="E520"/>
    </row>
    <row r="521" spans="1:5" ht="12.75" x14ac:dyDescent="0.2">
      <c r="A521" s="225"/>
      <c r="B521"/>
      <c r="C521"/>
      <c r="D521"/>
      <c r="E521"/>
    </row>
    <row r="522" spans="1:5" ht="12.75" x14ac:dyDescent="0.2">
      <c r="A522" s="225"/>
      <c r="B522"/>
      <c r="C522"/>
      <c r="D522"/>
      <c r="E522"/>
    </row>
    <row r="523" spans="1:5" ht="12.75" x14ac:dyDescent="0.2">
      <c r="A523" s="225"/>
      <c r="B523"/>
      <c r="C523"/>
      <c r="D523"/>
      <c r="E523"/>
    </row>
    <row r="524" spans="1:5" ht="12.75" x14ac:dyDescent="0.2">
      <c r="A524" s="225"/>
      <c r="B524"/>
      <c r="C524"/>
      <c r="D524"/>
      <c r="E524"/>
    </row>
    <row r="525" spans="1:5" ht="12.75" x14ac:dyDescent="0.2">
      <c r="A525" s="225"/>
      <c r="B525"/>
      <c r="C525"/>
      <c r="D525"/>
      <c r="E525"/>
    </row>
    <row r="526" spans="1:5" ht="12.75" x14ac:dyDescent="0.2">
      <c r="A526" s="225"/>
      <c r="B526"/>
      <c r="C526"/>
      <c r="D526"/>
      <c r="E526"/>
    </row>
    <row r="527" spans="1:5" ht="12.75" x14ac:dyDescent="0.2">
      <c r="A527" s="225"/>
      <c r="B527"/>
      <c r="C527"/>
      <c r="D527"/>
      <c r="E527"/>
    </row>
    <row r="528" spans="1:5" ht="12.75" x14ac:dyDescent="0.2">
      <c r="A528" s="225"/>
      <c r="B528"/>
      <c r="C528"/>
      <c r="D528"/>
      <c r="E528"/>
    </row>
    <row r="529" spans="1:5" ht="12.75" x14ac:dyDescent="0.2">
      <c r="A529" s="225"/>
      <c r="B529"/>
      <c r="C529"/>
      <c r="D529"/>
      <c r="E529"/>
    </row>
    <row r="530" spans="1:5" ht="12.75" x14ac:dyDescent="0.2">
      <c r="A530" s="225"/>
      <c r="B530"/>
      <c r="C530"/>
      <c r="D530"/>
      <c r="E530"/>
    </row>
    <row r="531" spans="1:5" ht="12.75" x14ac:dyDescent="0.2">
      <c r="A531" s="225"/>
      <c r="B531"/>
      <c r="C531"/>
      <c r="D531"/>
      <c r="E531"/>
    </row>
    <row r="532" spans="1:5" ht="12.75" x14ac:dyDescent="0.2">
      <c r="A532" s="225"/>
      <c r="B532"/>
      <c r="C532"/>
      <c r="D532"/>
      <c r="E532"/>
    </row>
    <row r="533" spans="1:5" ht="12.75" x14ac:dyDescent="0.2">
      <c r="A533" s="225"/>
      <c r="B533"/>
      <c r="C533"/>
      <c r="D533"/>
      <c r="E533"/>
    </row>
    <row r="534" spans="1:5" ht="12.75" x14ac:dyDescent="0.2">
      <c r="A534" s="225"/>
      <c r="B534"/>
      <c r="C534"/>
      <c r="D534"/>
      <c r="E534"/>
    </row>
    <row r="535" spans="1:5" ht="12.75" x14ac:dyDescent="0.2">
      <c r="A535" s="225"/>
      <c r="B535"/>
      <c r="C535"/>
      <c r="D535"/>
      <c r="E535"/>
    </row>
    <row r="536" spans="1:5" ht="12.75" x14ac:dyDescent="0.2">
      <c r="A536" s="225"/>
      <c r="B536"/>
      <c r="C536"/>
      <c r="D536"/>
      <c r="E536"/>
    </row>
    <row r="537" spans="1:5" ht="12.75" x14ac:dyDescent="0.2">
      <c r="A537" s="225"/>
      <c r="B537"/>
      <c r="C537"/>
      <c r="D537"/>
      <c r="E537"/>
    </row>
    <row r="538" spans="1:5" ht="12.75" x14ac:dyDescent="0.2">
      <c r="A538" s="225"/>
      <c r="B538"/>
      <c r="C538"/>
      <c r="D538"/>
      <c r="E538"/>
    </row>
    <row r="539" spans="1:5" ht="12.75" x14ac:dyDescent="0.2">
      <c r="A539" s="225"/>
      <c r="B539"/>
      <c r="C539"/>
      <c r="D539"/>
      <c r="E539"/>
    </row>
    <row r="540" spans="1:5" ht="12.75" x14ac:dyDescent="0.2">
      <c r="A540" s="225"/>
      <c r="B540"/>
      <c r="C540"/>
      <c r="D540"/>
      <c r="E540"/>
    </row>
    <row r="541" spans="1:5" ht="12.75" x14ac:dyDescent="0.2">
      <c r="A541" s="225"/>
      <c r="B541"/>
      <c r="C541"/>
      <c r="D541"/>
      <c r="E541"/>
    </row>
    <row r="542" spans="1:5" ht="12.75" x14ac:dyDescent="0.2">
      <c r="A542" s="225"/>
      <c r="B542"/>
      <c r="C542"/>
      <c r="D542"/>
      <c r="E542"/>
    </row>
    <row r="543" spans="1:5" ht="12.75" x14ac:dyDescent="0.2">
      <c r="A543" s="225"/>
      <c r="B543"/>
      <c r="C543"/>
      <c r="D543"/>
      <c r="E543"/>
    </row>
    <row r="544" spans="1:5" ht="12.75" x14ac:dyDescent="0.2">
      <c r="A544" s="225"/>
      <c r="B544"/>
      <c r="C544"/>
      <c r="D544"/>
      <c r="E544"/>
    </row>
    <row r="545" spans="1:5" ht="12.75" x14ac:dyDescent="0.2">
      <c r="A545" s="225"/>
      <c r="B545"/>
      <c r="C545"/>
      <c r="D545"/>
      <c r="E545"/>
    </row>
    <row r="546" spans="1:5" ht="12.75" x14ac:dyDescent="0.2">
      <c r="A546" s="225"/>
      <c r="B546"/>
      <c r="C546"/>
      <c r="D546"/>
      <c r="E546"/>
    </row>
    <row r="547" spans="1:5" ht="12.75" x14ac:dyDescent="0.2">
      <c r="A547" s="225"/>
      <c r="B547"/>
      <c r="C547"/>
      <c r="D547"/>
      <c r="E547"/>
    </row>
    <row r="548" spans="1:5" ht="12.75" x14ac:dyDescent="0.2">
      <c r="A548" s="225"/>
      <c r="B548"/>
      <c r="C548"/>
      <c r="D548"/>
      <c r="E548"/>
    </row>
    <row r="549" spans="1:5" ht="12.75" x14ac:dyDescent="0.2">
      <c r="A549" s="225"/>
      <c r="B549"/>
      <c r="C549"/>
      <c r="D549"/>
      <c r="E549"/>
    </row>
    <row r="550" spans="1:5" ht="12.75" x14ac:dyDescent="0.2">
      <c r="A550" s="225"/>
      <c r="B550"/>
      <c r="C550"/>
      <c r="D550"/>
      <c r="E550"/>
    </row>
    <row r="551" spans="1:5" ht="12.75" x14ac:dyDescent="0.2">
      <c r="A551" s="225"/>
      <c r="B551"/>
      <c r="C551"/>
      <c r="D551"/>
      <c r="E551"/>
    </row>
    <row r="552" spans="1:5" ht="12.75" x14ac:dyDescent="0.2">
      <c r="A552" s="225"/>
      <c r="B552"/>
      <c r="C552"/>
      <c r="D552"/>
      <c r="E552"/>
    </row>
    <row r="553" spans="1:5" ht="12.75" x14ac:dyDescent="0.2">
      <c r="A553" s="225"/>
      <c r="B553"/>
      <c r="C553"/>
      <c r="D553"/>
      <c r="E553"/>
    </row>
    <row r="554" spans="1:5" ht="12.75" x14ac:dyDescent="0.2">
      <c r="A554" s="225"/>
      <c r="B554"/>
      <c r="C554"/>
      <c r="D554"/>
      <c r="E554"/>
    </row>
    <row r="555" spans="1:5" ht="12.75" x14ac:dyDescent="0.2">
      <c r="A555" s="225"/>
      <c r="B555"/>
      <c r="C555"/>
      <c r="D555"/>
      <c r="E555"/>
    </row>
    <row r="556" spans="1:5" ht="12.75" x14ac:dyDescent="0.2">
      <c r="A556" s="225"/>
      <c r="B556"/>
      <c r="C556"/>
      <c r="D556"/>
      <c r="E556"/>
    </row>
    <row r="557" spans="1:5" ht="12.75" x14ac:dyDescent="0.2">
      <c r="A557" s="225"/>
      <c r="B557"/>
      <c r="C557"/>
      <c r="D557"/>
      <c r="E557"/>
    </row>
    <row r="558" spans="1:5" ht="12.75" x14ac:dyDescent="0.2">
      <c r="A558" s="225"/>
      <c r="B558"/>
      <c r="C558"/>
      <c r="D558"/>
      <c r="E558"/>
    </row>
    <row r="559" spans="1:5" ht="12.75" x14ac:dyDescent="0.2">
      <c r="A559" s="225"/>
      <c r="B559"/>
      <c r="C559"/>
      <c r="D559"/>
      <c r="E559"/>
    </row>
    <row r="560" spans="1:5" ht="12.75" x14ac:dyDescent="0.2">
      <c r="A560" s="225"/>
      <c r="B560"/>
      <c r="C560"/>
      <c r="D560"/>
      <c r="E560"/>
    </row>
    <row r="561" spans="1:5" ht="12.75" x14ac:dyDescent="0.2">
      <c r="A561" s="225"/>
      <c r="B561"/>
      <c r="C561"/>
      <c r="D561"/>
      <c r="E561"/>
    </row>
    <row r="562" spans="1:5" ht="12.75" x14ac:dyDescent="0.2">
      <c r="A562" s="225"/>
      <c r="B562"/>
      <c r="C562"/>
      <c r="D562"/>
      <c r="E562"/>
    </row>
    <row r="563" spans="1:5" ht="12.75" x14ac:dyDescent="0.2">
      <c r="A563" s="225"/>
      <c r="B563"/>
      <c r="C563"/>
      <c r="D563"/>
      <c r="E563"/>
    </row>
    <row r="564" spans="1:5" ht="12.75" x14ac:dyDescent="0.2">
      <c r="A564" s="225"/>
      <c r="B564"/>
      <c r="C564"/>
      <c r="D564"/>
      <c r="E564"/>
    </row>
    <row r="565" spans="1:5" ht="12.75" x14ac:dyDescent="0.2">
      <c r="A565" s="225"/>
      <c r="B565"/>
      <c r="C565"/>
      <c r="D565"/>
      <c r="E565"/>
    </row>
    <row r="566" spans="1:5" ht="12.75" x14ac:dyDescent="0.2">
      <c r="A566" s="225"/>
      <c r="B566"/>
      <c r="C566"/>
      <c r="D566"/>
      <c r="E566"/>
    </row>
    <row r="567" spans="1:5" ht="12.75" x14ac:dyDescent="0.2">
      <c r="A567" s="225"/>
      <c r="B567"/>
      <c r="C567"/>
      <c r="D567"/>
      <c r="E567"/>
    </row>
    <row r="568" spans="1:5" ht="12.75" x14ac:dyDescent="0.2">
      <c r="A568" s="225"/>
      <c r="B568"/>
      <c r="C568"/>
      <c r="D568"/>
      <c r="E568"/>
    </row>
    <row r="569" spans="1:5" ht="12.75" x14ac:dyDescent="0.2">
      <c r="A569" s="225"/>
      <c r="B569"/>
      <c r="C569"/>
      <c r="D569"/>
      <c r="E569"/>
    </row>
    <row r="570" spans="1:5" ht="12.75" x14ac:dyDescent="0.2">
      <c r="A570" s="225"/>
      <c r="B570"/>
      <c r="C570"/>
      <c r="D570"/>
      <c r="E570"/>
    </row>
    <row r="571" spans="1:5" ht="12.75" x14ac:dyDescent="0.2">
      <c r="A571" s="225"/>
      <c r="B571"/>
      <c r="C571"/>
      <c r="D571"/>
      <c r="E571"/>
    </row>
    <row r="572" spans="1:5" ht="12.75" x14ac:dyDescent="0.2">
      <c r="A572" s="225"/>
      <c r="B572"/>
      <c r="C572"/>
      <c r="D572"/>
      <c r="E572"/>
    </row>
    <row r="573" spans="1:5" ht="12.75" x14ac:dyDescent="0.2">
      <c r="A573" s="225"/>
      <c r="B573"/>
      <c r="C573"/>
      <c r="D573"/>
      <c r="E573"/>
    </row>
    <row r="574" spans="1:5" ht="12.75" x14ac:dyDescent="0.2">
      <c r="A574" s="225"/>
      <c r="B574"/>
      <c r="C574"/>
      <c r="D574"/>
      <c r="E574"/>
    </row>
    <row r="575" spans="1:5" ht="12.75" x14ac:dyDescent="0.2">
      <c r="A575" s="225"/>
      <c r="B575"/>
      <c r="C575"/>
      <c r="D575"/>
      <c r="E575"/>
    </row>
    <row r="576" spans="1:5" ht="12.75" x14ac:dyDescent="0.2">
      <c r="A576" s="225"/>
      <c r="B576"/>
      <c r="C576"/>
      <c r="D576"/>
      <c r="E576"/>
    </row>
    <row r="577" spans="1:5" ht="12.75" x14ac:dyDescent="0.2">
      <c r="A577" s="225"/>
      <c r="B577"/>
      <c r="C577"/>
      <c r="D577"/>
      <c r="E577"/>
    </row>
    <row r="578" spans="1:5" ht="12.75" x14ac:dyDescent="0.2">
      <c r="A578" s="225"/>
      <c r="B578"/>
      <c r="C578"/>
      <c r="D578"/>
      <c r="E578"/>
    </row>
    <row r="579" spans="1:5" ht="12.75" x14ac:dyDescent="0.2">
      <c r="A579" s="225"/>
      <c r="B579"/>
      <c r="C579"/>
      <c r="D579"/>
      <c r="E579"/>
    </row>
    <row r="580" spans="1:5" ht="12.75" x14ac:dyDescent="0.2">
      <c r="A580" s="225"/>
      <c r="B580"/>
      <c r="C580"/>
      <c r="D580"/>
      <c r="E580"/>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249977111117893"/>
  </sheetPr>
  <dimension ref="A1:AL580"/>
  <sheetViews>
    <sheetView zoomScale="110" zoomScaleNormal="110" workbookViewId="0">
      <selection activeCell="A15" sqref="A15"/>
    </sheetView>
  </sheetViews>
  <sheetFormatPr defaultColWidth="8.85546875" defaultRowHeight="11.25" x14ac:dyDescent="0.2"/>
  <cols>
    <col min="1" max="1" width="81" style="228" bestFit="1" customWidth="1"/>
    <col min="2" max="2" width="15.28515625" style="150" bestFit="1" customWidth="1"/>
    <col min="3" max="3" width="10.28515625" style="150" bestFit="1" customWidth="1"/>
    <col min="4" max="4" width="18.7109375" style="150" bestFit="1" customWidth="1"/>
    <col min="5" max="5" width="13.85546875" style="150" bestFit="1" customWidth="1"/>
    <col min="6" max="6" width="6.85546875" style="147" bestFit="1" customWidth="1"/>
    <col min="7" max="7" width="12.28515625" style="147" bestFit="1" customWidth="1"/>
    <col min="8" max="8" width="10.28515625" style="147" bestFit="1" customWidth="1"/>
    <col min="9" max="9" width="14.85546875" style="147" bestFit="1" customWidth="1"/>
    <col min="10" max="10" width="10.28515625" style="147" bestFit="1" customWidth="1"/>
    <col min="11" max="11" width="14.85546875" style="147" bestFit="1" customWidth="1"/>
    <col min="12" max="12" width="13.7109375" style="147" bestFit="1" customWidth="1"/>
    <col min="13" max="13" width="18.28515625" style="147" bestFit="1" customWidth="1"/>
    <col min="14" max="14" width="28.85546875" style="147" bestFit="1" customWidth="1"/>
    <col min="15" max="15" width="5.7109375" style="147" bestFit="1" customWidth="1"/>
    <col min="16" max="16" width="6.7109375" style="147" bestFit="1" customWidth="1"/>
    <col min="17" max="17" width="10.42578125" style="147" bestFit="1" customWidth="1"/>
    <col min="18" max="18" width="18.85546875" style="147" bestFit="1" customWidth="1"/>
    <col min="19" max="19" width="40.7109375" style="147" bestFit="1" customWidth="1"/>
    <col min="20" max="20" width="97.28515625" style="147" bestFit="1" customWidth="1"/>
    <col min="21" max="21" width="15.5703125" style="147" bestFit="1" customWidth="1"/>
    <col min="22" max="22" width="7.28515625" style="147" bestFit="1" customWidth="1"/>
    <col min="23" max="23" width="5.7109375" style="147" bestFit="1" customWidth="1"/>
    <col min="24" max="24" width="6.85546875" style="147" bestFit="1" customWidth="1"/>
    <col min="25" max="25" width="5.7109375" style="147" bestFit="1" customWidth="1"/>
    <col min="26" max="26" width="6.85546875" style="147" bestFit="1" customWidth="1"/>
    <col min="27" max="27" width="5.7109375" style="147" bestFit="1" customWidth="1"/>
    <col min="28" max="28" width="6.85546875" style="147" bestFit="1" customWidth="1"/>
    <col min="29" max="29" width="5.7109375" style="147" bestFit="1" customWidth="1"/>
    <col min="30" max="30" width="6.85546875" style="147" bestFit="1" customWidth="1"/>
    <col min="31" max="31" width="5.7109375" style="147" bestFit="1" customWidth="1"/>
    <col min="32" max="32" width="6.85546875" style="147" bestFit="1" customWidth="1"/>
    <col min="33" max="33" width="5.7109375" style="147" bestFit="1" customWidth="1"/>
    <col min="34" max="34" width="7.7109375" style="147" bestFit="1" customWidth="1"/>
    <col min="35" max="35" width="6.42578125" style="147" bestFit="1" customWidth="1"/>
    <col min="36" max="36" width="6.85546875" style="147" bestFit="1" customWidth="1"/>
    <col min="37" max="37" width="6.42578125" style="147" bestFit="1" customWidth="1"/>
    <col min="38" max="38" width="7.28515625" style="147" bestFit="1" customWidth="1"/>
    <col min="39" max="39" width="82.28515625" style="147" bestFit="1" customWidth="1"/>
    <col min="40" max="40" width="45.140625" style="147" bestFit="1" customWidth="1"/>
    <col min="41" max="41" width="40" style="147" bestFit="1" customWidth="1"/>
    <col min="42" max="42" width="54.5703125" style="147" bestFit="1" customWidth="1"/>
    <col min="43" max="43" width="51.28515625" style="147" bestFit="1" customWidth="1"/>
    <col min="44" max="44" width="113.28515625" style="147" bestFit="1" customWidth="1"/>
    <col min="45" max="45" width="56.7109375" style="147" bestFit="1" customWidth="1"/>
    <col min="46" max="46" width="109.28515625" style="147" bestFit="1" customWidth="1"/>
    <col min="47" max="47" width="53.42578125" style="147" bestFit="1" customWidth="1"/>
    <col min="48" max="48" width="64.140625" style="147" bestFit="1" customWidth="1"/>
    <col min="49" max="49" width="68.7109375" style="147" bestFit="1" customWidth="1"/>
    <col min="50" max="50" width="61.28515625" style="147" bestFit="1" customWidth="1"/>
    <col min="51" max="51" width="117.42578125" style="147" bestFit="1" customWidth="1"/>
    <col min="52" max="52" width="98.140625" style="147" bestFit="1" customWidth="1"/>
    <col min="53" max="53" width="170.42578125" style="147" bestFit="1" customWidth="1"/>
    <col min="54" max="54" width="65.5703125" style="147" bestFit="1" customWidth="1"/>
    <col min="55" max="55" width="89.7109375" style="147" bestFit="1" customWidth="1"/>
    <col min="56" max="56" width="100.42578125" style="147" bestFit="1" customWidth="1"/>
    <col min="57" max="57" width="106.28515625" style="147" bestFit="1" customWidth="1"/>
    <col min="58" max="58" width="137.85546875" style="147" bestFit="1" customWidth="1"/>
    <col min="59" max="59" width="207.7109375" style="147" bestFit="1" customWidth="1"/>
    <col min="60" max="60" width="103.140625" style="147" bestFit="1" customWidth="1"/>
    <col min="61" max="61" width="89.5703125" style="147" bestFit="1" customWidth="1"/>
    <col min="62" max="62" width="114.28515625" style="147" bestFit="1" customWidth="1"/>
    <col min="63" max="63" width="27.28515625" style="147" bestFit="1" customWidth="1"/>
    <col min="64" max="64" width="57.28515625" style="147" bestFit="1" customWidth="1"/>
    <col min="65" max="65" width="34.5703125" style="147" bestFit="1" customWidth="1"/>
    <col min="66" max="66" width="40.140625" style="147" bestFit="1" customWidth="1"/>
    <col min="67" max="67" width="42.5703125" style="147" bestFit="1" customWidth="1"/>
    <col min="68" max="68" width="67.7109375" style="147" bestFit="1" customWidth="1"/>
    <col min="69" max="69" width="62.5703125" style="147" bestFit="1" customWidth="1"/>
    <col min="70" max="70" width="67.7109375" style="147" bestFit="1" customWidth="1"/>
    <col min="71" max="71" width="93.140625" style="147" bestFit="1" customWidth="1"/>
    <col min="72" max="72" width="87.140625" style="147" bestFit="1" customWidth="1"/>
    <col min="73" max="73" width="97.140625" style="147" bestFit="1" customWidth="1"/>
    <col min="74" max="74" width="42.7109375" style="147" bestFit="1" customWidth="1"/>
    <col min="75" max="75" width="118.85546875" style="147" bestFit="1" customWidth="1"/>
    <col min="76" max="76" width="59.5703125" style="147" bestFit="1" customWidth="1"/>
    <col min="77" max="77" width="76.7109375" style="147" bestFit="1" customWidth="1"/>
    <col min="78" max="78" width="55.42578125" style="147" bestFit="1" customWidth="1"/>
    <col min="79" max="79" width="9.140625" style="147" bestFit="1" customWidth="1"/>
    <col min="80" max="80" width="9.5703125" style="147" bestFit="1" customWidth="1"/>
    <col min="81" max="81" width="13.7109375" style="147" bestFit="1" customWidth="1"/>
    <col min="82" max="82" width="5.28515625" style="147" bestFit="1" customWidth="1"/>
    <col min="83" max="83" width="36.42578125" style="147" bestFit="1" customWidth="1"/>
    <col min="84" max="84" width="35.7109375" style="147" bestFit="1" customWidth="1"/>
    <col min="85" max="85" width="32.42578125" style="147" bestFit="1" customWidth="1"/>
    <col min="86" max="86" width="4.140625" style="147" bestFit="1" customWidth="1"/>
    <col min="87" max="87" width="23.28515625" style="147" bestFit="1" customWidth="1"/>
    <col min="88" max="88" width="24.5703125" style="147" bestFit="1" customWidth="1"/>
    <col min="89" max="89" width="58" style="147" bestFit="1" customWidth="1"/>
    <col min="90" max="90" width="15.28515625" style="147" bestFit="1" customWidth="1"/>
    <col min="91" max="91" width="21.85546875" style="147" bestFit="1" customWidth="1"/>
    <col min="92" max="92" width="15.28515625" style="147" bestFit="1" customWidth="1"/>
    <col min="93" max="93" width="14" style="147" bestFit="1" customWidth="1"/>
    <col min="94" max="94" width="141.28515625" style="147" bestFit="1" customWidth="1"/>
    <col min="95" max="95" width="17.7109375" style="147" bestFit="1" customWidth="1"/>
    <col min="96" max="96" width="143.28515625" style="147" bestFit="1" customWidth="1"/>
    <col min="97" max="97" width="19.7109375" style="147" bestFit="1" customWidth="1"/>
    <col min="98" max="98" width="37.140625" style="147" bestFit="1" customWidth="1"/>
    <col min="99" max="99" width="7.42578125" style="147" bestFit="1" customWidth="1"/>
    <col min="100" max="100" width="8.5703125" style="147" bestFit="1" customWidth="1"/>
    <col min="101" max="101" width="26.7109375" style="147" bestFit="1" customWidth="1"/>
    <col min="102" max="102" width="22.7109375" style="147" bestFit="1" customWidth="1"/>
    <col min="103" max="103" width="13.7109375" style="147" bestFit="1" customWidth="1"/>
    <col min="104" max="104" width="25.140625" style="147" bestFit="1" customWidth="1"/>
    <col min="105" max="105" width="49.140625" style="147" bestFit="1" customWidth="1"/>
    <col min="106" max="106" width="14" style="147" bestFit="1" customWidth="1"/>
    <col min="107" max="107" width="53.7109375" style="147" bestFit="1" customWidth="1"/>
    <col min="108" max="108" width="33.7109375" style="147" bestFit="1" customWidth="1"/>
    <col min="109" max="109" width="88.85546875" style="147" bestFit="1" customWidth="1"/>
    <col min="110" max="110" width="58.140625" style="147" bestFit="1" customWidth="1"/>
    <col min="111" max="111" width="20.42578125" style="147" bestFit="1" customWidth="1"/>
    <col min="112" max="112" width="10.7109375" style="147" bestFit="1" customWidth="1"/>
    <col min="113" max="113" width="20.140625" style="147" bestFit="1" customWidth="1"/>
    <col min="114" max="114" width="6.140625" style="147" bestFit="1" customWidth="1"/>
    <col min="115" max="115" width="6.42578125" style="147" bestFit="1" customWidth="1"/>
    <col min="116" max="116" width="34" style="147" bestFit="1" customWidth="1"/>
    <col min="117" max="117" width="38.140625" style="147" bestFit="1" customWidth="1"/>
    <col min="118" max="118" width="10.5703125" style="147" bestFit="1" customWidth="1"/>
    <col min="119" max="119" width="17.7109375" style="147" bestFit="1" customWidth="1"/>
    <col min="120" max="120" width="167.7109375" style="147" bestFit="1" customWidth="1"/>
    <col min="121" max="121" width="61.28515625" style="147" bestFit="1" customWidth="1"/>
    <col min="122" max="122" width="51.28515625" style="147" bestFit="1" customWidth="1"/>
    <col min="123" max="123" width="57.140625" style="147" bestFit="1" customWidth="1"/>
    <col min="124" max="124" width="61.28515625" style="147" bestFit="1" customWidth="1"/>
    <col min="125" max="125" width="43.7109375" style="147" bestFit="1" customWidth="1"/>
    <col min="126" max="126" width="54.42578125" style="147" bestFit="1" customWidth="1"/>
    <col min="127" max="127" width="57.28515625" style="147" bestFit="1" customWidth="1"/>
    <col min="128" max="128" width="71" style="147" bestFit="1" customWidth="1"/>
    <col min="129" max="129" width="39.7109375" style="147" bestFit="1" customWidth="1"/>
    <col min="130" max="130" width="35.140625" style="147" bestFit="1" customWidth="1"/>
    <col min="131" max="131" width="192.85546875" style="147" bestFit="1" customWidth="1"/>
    <col min="132" max="132" width="53.28515625" style="147" bestFit="1" customWidth="1"/>
    <col min="133" max="133" width="48.85546875" style="147" bestFit="1" customWidth="1"/>
    <col min="134" max="134" width="73.7109375" style="147" bestFit="1" customWidth="1"/>
    <col min="135" max="135" width="65.140625" style="147" bestFit="1" customWidth="1"/>
    <col min="136" max="136" width="123.7109375" style="147" bestFit="1" customWidth="1"/>
    <col min="137" max="137" width="121.7109375" style="147" bestFit="1" customWidth="1"/>
    <col min="138" max="138" width="48.42578125" style="147" bestFit="1" customWidth="1"/>
    <col min="139" max="139" width="101" style="147" bestFit="1" customWidth="1"/>
    <col min="140" max="140" width="5.28515625" style="147" bestFit="1" customWidth="1"/>
    <col min="141" max="141" width="4.140625" style="147" bestFit="1" customWidth="1"/>
    <col min="142" max="142" width="9.85546875" style="147" bestFit="1" customWidth="1"/>
    <col min="143" max="143" width="7.42578125" style="147" bestFit="1" customWidth="1"/>
    <col min="144" max="144" width="153.28515625" style="147" bestFit="1" customWidth="1"/>
    <col min="145" max="145" width="13.7109375" style="147" bestFit="1" customWidth="1"/>
    <col min="146" max="146" width="41.42578125" style="147" bestFit="1" customWidth="1"/>
    <col min="147" max="147" width="7" style="147" bestFit="1" customWidth="1"/>
    <col min="148" max="148" width="21.7109375" style="147" bestFit="1" customWidth="1"/>
    <col min="149" max="149" width="10.28515625" style="147" bestFit="1" customWidth="1"/>
    <col min="150" max="150" width="10.5703125" style="147" bestFit="1" customWidth="1"/>
    <col min="151" max="151" width="124.42578125" style="147" bestFit="1" customWidth="1"/>
    <col min="152" max="152" width="83.85546875" style="147" bestFit="1" customWidth="1"/>
    <col min="153" max="153" width="41.28515625" style="147" bestFit="1" customWidth="1"/>
    <col min="154" max="154" width="78.140625" style="147" bestFit="1" customWidth="1"/>
    <col min="155" max="155" width="49" style="147" bestFit="1" customWidth="1"/>
    <col min="156" max="156" width="64.85546875" style="147" bestFit="1" customWidth="1"/>
    <col min="157" max="157" width="73.7109375" style="147" bestFit="1" customWidth="1"/>
    <col min="158" max="158" width="8.7109375" style="147" bestFit="1" customWidth="1"/>
    <col min="159" max="159" width="5.28515625" style="147" bestFit="1" customWidth="1"/>
    <col min="160" max="160" width="24.28515625" style="147" bestFit="1" customWidth="1"/>
    <col min="161" max="161" width="12" style="147" bestFit="1" customWidth="1"/>
    <col min="162" max="162" width="18.28515625" style="147" bestFit="1" customWidth="1"/>
    <col min="163" max="163" width="16.140625" style="147" bestFit="1" customWidth="1"/>
    <col min="164" max="164" width="38" style="147" bestFit="1" customWidth="1"/>
    <col min="165" max="165" width="7.42578125" style="147" bestFit="1" customWidth="1"/>
    <col min="166" max="166" width="8.5703125" style="147" bestFit="1" customWidth="1"/>
    <col min="167" max="167" width="13.7109375" style="147" bestFit="1" customWidth="1"/>
    <col min="168" max="168" width="24.7109375" style="147" bestFit="1" customWidth="1"/>
    <col min="169" max="169" width="53.28515625" style="147" bestFit="1" customWidth="1"/>
    <col min="170" max="170" width="126.85546875" style="147" bestFit="1" customWidth="1"/>
    <col min="171" max="171" width="20.28515625" style="147" bestFit="1" customWidth="1"/>
    <col min="172" max="172" width="7" style="147" bestFit="1" customWidth="1"/>
    <col min="173" max="173" width="9.5703125" style="147" bestFit="1" customWidth="1"/>
    <col min="174" max="16384" width="8.85546875" style="147"/>
  </cols>
  <sheetData>
    <row r="1" spans="1:38" ht="12.75" x14ac:dyDescent="0.2">
      <c r="A1" s="225"/>
      <c r="B1"/>
    </row>
    <row r="2" spans="1:38" ht="12.75" x14ac:dyDescent="0.2">
      <c r="A2" s="225"/>
      <c r="B2"/>
    </row>
    <row r="3" spans="1:38" ht="12.75" x14ac:dyDescent="0.2">
      <c r="A3" s="225"/>
      <c r="B3"/>
      <c r="C3"/>
      <c r="D3"/>
      <c r="E3"/>
      <c r="F3"/>
      <c r="G3"/>
      <c r="H3"/>
      <c r="I3"/>
      <c r="J3"/>
      <c r="K3"/>
      <c r="L3"/>
      <c r="M3"/>
      <c r="N3"/>
      <c r="O3"/>
      <c r="P3"/>
      <c r="Q3"/>
      <c r="R3"/>
      <c r="S3"/>
      <c r="T3"/>
      <c r="U3"/>
      <c r="V3"/>
      <c r="W3"/>
      <c r="X3"/>
      <c r="Y3"/>
      <c r="Z3"/>
      <c r="AA3"/>
      <c r="AB3"/>
    </row>
    <row r="4" spans="1:38" ht="12.75" x14ac:dyDescent="0.2">
      <c r="B4" s="148" t="s">
        <v>1164</v>
      </c>
      <c r="C4" s="147"/>
      <c r="F4"/>
      <c r="G4"/>
      <c r="H4"/>
      <c r="I4"/>
      <c r="J4"/>
      <c r="K4"/>
      <c r="L4"/>
      <c r="M4"/>
      <c r="N4"/>
      <c r="O4"/>
      <c r="P4"/>
      <c r="Q4"/>
      <c r="R4"/>
      <c r="S4"/>
      <c r="T4"/>
      <c r="U4"/>
      <c r="V4"/>
      <c r="W4"/>
      <c r="X4"/>
      <c r="Y4"/>
      <c r="Z4"/>
      <c r="AA4"/>
      <c r="AB4"/>
      <c r="AC4"/>
      <c r="AD4"/>
      <c r="AE4"/>
      <c r="AF4"/>
      <c r="AG4"/>
      <c r="AH4"/>
      <c r="AI4"/>
      <c r="AJ4"/>
      <c r="AK4"/>
      <c r="AL4"/>
    </row>
    <row r="5" spans="1:38" ht="12.75" x14ac:dyDescent="0.2">
      <c r="B5" s="147" t="s">
        <v>43</v>
      </c>
      <c r="C5" s="147"/>
      <c r="D5" s="147" t="s">
        <v>1203</v>
      </c>
      <c r="E5" s="147" t="s">
        <v>1202</v>
      </c>
      <c r="F5"/>
      <c r="G5"/>
      <c r="H5"/>
      <c r="I5"/>
      <c r="J5"/>
      <c r="K5"/>
      <c r="L5"/>
      <c r="M5"/>
      <c r="N5"/>
      <c r="O5"/>
      <c r="P5"/>
      <c r="Q5"/>
      <c r="R5"/>
      <c r="S5"/>
      <c r="T5"/>
      <c r="U5"/>
      <c r="V5"/>
      <c r="W5"/>
      <c r="X5"/>
      <c r="Y5"/>
      <c r="Z5"/>
      <c r="AA5"/>
      <c r="AB5"/>
      <c r="AC5"/>
      <c r="AD5"/>
      <c r="AE5"/>
      <c r="AF5"/>
      <c r="AG5"/>
      <c r="AH5"/>
      <c r="AI5"/>
      <c r="AJ5"/>
      <c r="AK5"/>
      <c r="AL5"/>
    </row>
    <row r="6" spans="1:38" ht="12.75" x14ac:dyDescent="0.2">
      <c r="A6" s="226" t="s">
        <v>1032</v>
      </c>
      <c r="B6" s="147" t="s">
        <v>1191</v>
      </c>
      <c r="C6" s="147" t="s">
        <v>1201</v>
      </c>
      <c r="D6" s="147"/>
      <c r="E6" s="147"/>
      <c r="F6"/>
      <c r="G6"/>
      <c r="H6"/>
      <c r="I6"/>
      <c r="J6"/>
      <c r="K6"/>
      <c r="L6"/>
      <c r="M6"/>
      <c r="N6"/>
      <c r="O6"/>
      <c r="P6"/>
      <c r="Q6"/>
      <c r="R6"/>
      <c r="S6"/>
      <c r="T6"/>
      <c r="U6"/>
      <c r="V6"/>
      <c r="W6"/>
      <c r="X6"/>
      <c r="Y6"/>
      <c r="Z6"/>
      <c r="AA6"/>
      <c r="AB6"/>
      <c r="AC6"/>
      <c r="AD6"/>
      <c r="AE6"/>
      <c r="AF6"/>
      <c r="AG6"/>
      <c r="AH6"/>
      <c r="AI6"/>
      <c r="AJ6"/>
      <c r="AK6"/>
      <c r="AL6"/>
    </row>
    <row r="7" spans="1:38" ht="12.75" x14ac:dyDescent="0.2">
      <c r="A7" s="227" t="s">
        <v>668</v>
      </c>
      <c r="B7" s="149"/>
      <c r="D7" s="149"/>
      <c r="F7"/>
      <c r="G7"/>
      <c r="H7"/>
      <c r="I7"/>
      <c r="J7"/>
      <c r="K7"/>
      <c r="L7"/>
      <c r="M7"/>
      <c r="N7"/>
      <c r="O7"/>
      <c r="P7"/>
      <c r="Q7"/>
      <c r="R7"/>
      <c r="S7"/>
      <c r="T7"/>
      <c r="U7"/>
      <c r="V7"/>
      <c r="W7"/>
      <c r="X7"/>
      <c r="Y7"/>
      <c r="Z7"/>
      <c r="AA7"/>
      <c r="AB7"/>
      <c r="AC7"/>
      <c r="AD7"/>
      <c r="AE7"/>
      <c r="AF7"/>
      <c r="AG7"/>
      <c r="AH7"/>
      <c r="AI7"/>
      <c r="AJ7"/>
      <c r="AK7"/>
      <c r="AL7"/>
    </row>
    <row r="8" spans="1:38" ht="12.75" x14ac:dyDescent="0.2">
      <c r="A8" s="227" t="s">
        <v>1022</v>
      </c>
      <c r="B8" s="149">
        <v>4</v>
      </c>
      <c r="C8" s="150">
        <v>4000</v>
      </c>
      <c r="D8" s="149">
        <v>4</v>
      </c>
      <c r="E8" s="150">
        <v>4000</v>
      </c>
      <c r="F8"/>
      <c r="G8"/>
      <c r="H8"/>
      <c r="I8"/>
      <c r="J8"/>
      <c r="K8"/>
      <c r="L8"/>
      <c r="M8"/>
      <c r="N8"/>
      <c r="O8"/>
      <c r="P8"/>
      <c r="Q8"/>
      <c r="R8"/>
      <c r="S8"/>
      <c r="T8"/>
      <c r="U8"/>
      <c r="V8"/>
      <c r="W8"/>
      <c r="X8"/>
      <c r="Y8"/>
      <c r="Z8"/>
      <c r="AA8"/>
      <c r="AB8"/>
      <c r="AC8"/>
      <c r="AD8"/>
      <c r="AE8"/>
      <c r="AF8"/>
      <c r="AG8"/>
      <c r="AH8"/>
      <c r="AI8"/>
      <c r="AJ8"/>
      <c r="AK8"/>
      <c r="AL8"/>
    </row>
    <row r="9" spans="1:38" ht="12.75" x14ac:dyDescent="0.2">
      <c r="A9" s="227" t="s">
        <v>62</v>
      </c>
      <c r="B9" s="149">
        <v>5</v>
      </c>
      <c r="C9" s="150">
        <v>28500</v>
      </c>
      <c r="D9" s="149">
        <v>5</v>
      </c>
      <c r="E9" s="150">
        <v>28500</v>
      </c>
      <c r="F9"/>
      <c r="G9"/>
      <c r="H9"/>
      <c r="I9"/>
      <c r="J9"/>
      <c r="K9"/>
      <c r="L9"/>
      <c r="M9"/>
      <c r="N9"/>
      <c r="O9"/>
      <c r="P9"/>
      <c r="Q9"/>
      <c r="R9"/>
      <c r="S9"/>
      <c r="T9"/>
      <c r="U9"/>
      <c r="V9"/>
      <c r="W9"/>
      <c r="X9"/>
      <c r="Y9"/>
      <c r="Z9"/>
      <c r="AA9"/>
      <c r="AB9"/>
      <c r="AC9"/>
      <c r="AD9"/>
      <c r="AE9"/>
      <c r="AF9"/>
      <c r="AG9"/>
      <c r="AH9"/>
      <c r="AI9"/>
      <c r="AJ9"/>
      <c r="AK9"/>
      <c r="AL9"/>
    </row>
    <row r="10" spans="1:38" ht="12.75" x14ac:dyDescent="0.2">
      <c r="A10" s="227" t="s">
        <v>799</v>
      </c>
      <c r="B10" s="149">
        <v>2</v>
      </c>
      <c r="C10" s="150">
        <v>75000</v>
      </c>
      <c r="D10" s="149">
        <v>2</v>
      </c>
      <c r="E10" s="150">
        <v>75000</v>
      </c>
      <c r="F10"/>
      <c r="G10"/>
      <c r="H10"/>
      <c r="I10"/>
      <c r="J10"/>
      <c r="K10"/>
      <c r="L10"/>
      <c r="M10"/>
      <c r="N10"/>
      <c r="O10"/>
      <c r="P10"/>
      <c r="Q10"/>
      <c r="R10"/>
      <c r="S10"/>
      <c r="T10"/>
      <c r="U10"/>
      <c r="V10"/>
      <c r="W10"/>
      <c r="X10"/>
      <c r="Y10"/>
      <c r="Z10"/>
      <c r="AA10"/>
      <c r="AB10"/>
      <c r="AC10"/>
      <c r="AD10"/>
      <c r="AE10"/>
      <c r="AF10"/>
      <c r="AG10"/>
      <c r="AH10"/>
      <c r="AI10"/>
      <c r="AJ10"/>
      <c r="AK10"/>
      <c r="AL10"/>
    </row>
    <row r="11" spans="1:38" ht="12.75" x14ac:dyDescent="0.2">
      <c r="A11" s="227" t="s">
        <v>313</v>
      </c>
      <c r="B11" s="149">
        <v>1</v>
      </c>
      <c r="C11" s="150">
        <v>1210</v>
      </c>
      <c r="D11" s="149">
        <v>1</v>
      </c>
      <c r="E11" s="150">
        <v>1210</v>
      </c>
      <c r="F11"/>
      <c r="G11"/>
      <c r="H11"/>
      <c r="I11"/>
      <c r="J11"/>
      <c r="K11"/>
      <c r="L11"/>
      <c r="M11"/>
      <c r="N11"/>
      <c r="O11"/>
      <c r="P11"/>
      <c r="Q11"/>
      <c r="R11"/>
      <c r="S11"/>
      <c r="T11"/>
      <c r="U11"/>
      <c r="V11"/>
      <c r="W11"/>
      <c r="X11"/>
      <c r="Y11"/>
      <c r="Z11"/>
      <c r="AA11"/>
      <c r="AB11"/>
      <c r="AC11"/>
      <c r="AD11"/>
      <c r="AE11"/>
      <c r="AF11"/>
      <c r="AG11"/>
      <c r="AH11"/>
      <c r="AI11"/>
      <c r="AJ11"/>
      <c r="AK11"/>
      <c r="AL11"/>
    </row>
    <row r="12" spans="1:38" ht="12.75" x14ac:dyDescent="0.2">
      <c r="A12" s="227" t="s">
        <v>64</v>
      </c>
      <c r="B12" s="149">
        <v>3480</v>
      </c>
      <c r="C12" s="150">
        <v>17400</v>
      </c>
      <c r="D12" s="149">
        <v>3480</v>
      </c>
      <c r="E12" s="150">
        <v>17400</v>
      </c>
      <c r="F12"/>
      <c r="G12"/>
      <c r="H12"/>
      <c r="I12"/>
      <c r="J12"/>
      <c r="K12"/>
      <c r="L12"/>
      <c r="M12"/>
      <c r="N12"/>
      <c r="O12"/>
      <c r="P12"/>
      <c r="Q12"/>
      <c r="R12"/>
      <c r="S12"/>
      <c r="T12"/>
      <c r="U12"/>
      <c r="V12"/>
      <c r="W12"/>
      <c r="X12"/>
      <c r="Y12"/>
      <c r="Z12"/>
      <c r="AA12"/>
      <c r="AB12"/>
      <c r="AC12"/>
      <c r="AD12"/>
      <c r="AE12"/>
      <c r="AF12"/>
      <c r="AG12"/>
      <c r="AH12"/>
      <c r="AI12"/>
      <c r="AJ12"/>
      <c r="AK12"/>
      <c r="AL12"/>
    </row>
    <row r="13" spans="1:38" ht="12.75" x14ac:dyDescent="0.2">
      <c r="A13" s="227" t="s">
        <v>1057</v>
      </c>
      <c r="B13" s="149">
        <v>1</v>
      </c>
      <c r="C13" s="150">
        <v>80000</v>
      </c>
      <c r="D13" s="149">
        <v>1</v>
      </c>
      <c r="E13" s="150">
        <v>80000</v>
      </c>
      <c r="F13"/>
      <c r="G13" s="224"/>
      <c r="H13"/>
      <c r="I13"/>
      <c r="J13"/>
      <c r="K13"/>
      <c r="L13"/>
      <c r="M13"/>
      <c r="N13"/>
      <c r="O13"/>
      <c r="P13"/>
      <c r="Q13"/>
      <c r="R13"/>
      <c r="S13"/>
      <c r="T13"/>
      <c r="U13"/>
      <c r="V13"/>
      <c r="W13"/>
      <c r="X13"/>
      <c r="Y13"/>
      <c r="Z13"/>
      <c r="AA13"/>
      <c r="AB13"/>
      <c r="AC13"/>
      <c r="AD13"/>
      <c r="AE13"/>
      <c r="AF13"/>
      <c r="AG13"/>
      <c r="AH13"/>
      <c r="AI13"/>
      <c r="AJ13"/>
      <c r="AK13"/>
      <c r="AL13"/>
    </row>
    <row r="14" spans="1:38" ht="12.75" x14ac:dyDescent="0.2">
      <c r="A14" s="227" t="s">
        <v>1181</v>
      </c>
      <c r="B14" s="149">
        <v>1</v>
      </c>
      <c r="C14" s="150">
        <v>15000</v>
      </c>
      <c r="D14" s="149">
        <v>1</v>
      </c>
      <c r="E14" s="150">
        <v>15000</v>
      </c>
      <c r="F14"/>
      <c r="G14"/>
      <c r="H14"/>
      <c r="I14"/>
      <c r="J14"/>
      <c r="K14"/>
      <c r="L14"/>
      <c r="M14"/>
      <c r="N14"/>
      <c r="O14"/>
      <c r="P14"/>
      <c r="Q14"/>
      <c r="R14"/>
      <c r="S14"/>
      <c r="T14"/>
      <c r="U14"/>
      <c r="V14"/>
      <c r="W14"/>
      <c r="X14"/>
      <c r="Y14"/>
      <c r="Z14"/>
      <c r="AA14"/>
      <c r="AB14"/>
      <c r="AC14"/>
      <c r="AD14"/>
      <c r="AE14"/>
      <c r="AF14"/>
      <c r="AG14"/>
      <c r="AH14"/>
      <c r="AI14"/>
      <c r="AJ14"/>
      <c r="AK14"/>
      <c r="AL14"/>
    </row>
    <row r="15" spans="1:38" ht="12.75" x14ac:dyDescent="0.2">
      <c r="A15" s="227" t="s">
        <v>712</v>
      </c>
      <c r="B15" s="149">
        <v>1</v>
      </c>
      <c r="C15" s="150">
        <v>50000</v>
      </c>
      <c r="D15" s="149">
        <v>1</v>
      </c>
      <c r="E15" s="150">
        <v>50000</v>
      </c>
      <c r="F15"/>
      <c r="G15"/>
      <c r="H15"/>
      <c r="I15"/>
      <c r="J15"/>
      <c r="K15"/>
      <c r="L15"/>
      <c r="M15"/>
      <c r="N15"/>
      <c r="O15"/>
      <c r="P15"/>
      <c r="Q15"/>
      <c r="R15"/>
      <c r="S15"/>
      <c r="T15"/>
      <c r="U15"/>
      <c r="V15"/>
      <c r="W15"/>
      <c r="X15"/>
      <c r="Y15"/>
      <c r="Z15"/>
      <c r="AA15"/>
      <c r="AB15"/>
      <c r="AC15"/>
      <c r="AD15"/>
      <c r="AE15"/>
      <c r="AF15"/>
      <c r="AG15"/>
      <c r="AH15"/>
      <c r="AI15"/>
      <c r="AJ15"/>
      <c r="AK15"/>
      <c r="AL15"/>
    </row>
    <row r="16" spans="1:38" ht="12.75" x14ac:dyDescent="0.2">
      <c r="A16" s="227" t="s">
        <v>1182</v>
      </c>
      <c r="B16" s="149">
        <v>1</v>
      </c>
      <c r="C16" s="150">
        <v>60000</v>
      </c>
      <c r="D16" s="149">
        <v>1</v>
      </c>
      <c r="E16" s="150">
        <v>60000</v>
      </c>
      <c r="F16"/>
      <c r="G16"/>
      <c r="H16"/>
      <c r="I16"/>
      <c r="J16"/>
      <c r="K16"/>
      <c r="L16"/>
      <c r="M16"/>
      <c r="N16"/>
      <c r="O16"/>
      <c r="P16"/>
      <c r="Q16"/>
      <c r="R16"/>
      <c r="S16"/>
      <c r="T16"/>
      <c r="U16"/>
      <c r="V16"/>
      <c r="W16"/>
      <c r="X16"/>
      <c r="Y16"/>
      <c r="Z16"/>
      <c r="AA16"/>
      <c r="AB16"/>
      <c r="AC16"/>
      <c r="AD16"/>
      <c r="AE16"/>
      <c r="AF16"/>
      <c r="AG16"/>
      <c r="AH16"/>
      <c r="AI16"/>
      <c r="AJ16"/>
      <c r="AK16"/>
      <c r="AL16"/>
    </row>
    <row r="17" spans="1:38" ht="12.75" x14ac:dyDescent="0.2">
      <c r="A17" s="227" t="s">
        <v>1048</v>
      </c>
      <c r="B17" s="149">
        <v>1</v>
      </c>
      <c r="C17" s="150">
        <v>10200</v>
      </c>
      <c r="D17" s="149">
        <v>1</v>
      </c>
      <c r="E17" s="150">
        <v>10200</v>
      </c>
      <c r="F17"/>
      <c r="G17"/>
      <c r="H17"/>
      <c r="I17"/>
      <c r="J17"/>
      <c r="K17"/>
      <c r="L17"/>
      <c r="M17"/>
      <c r="N17"/>
      <c r="O17"/>
      <c r="P17"/>
      <c r="Q17"/>
      <c r="R17"/>
      <c r="S17"/>
      <c r="T17"/>
      <c r="U17"/>
      <c r="V17"/>
      <c r="W17"/>
      <c r="X17"/>
      <c r="Y17"/>
      <c r="Z17"/>
      <c r="AA17"/>
      <c r="AB17"/>
      <c r="AC17"/>
      <c r="AD17"/>
      <c r="AE17"/>
      <c r="AF17"/>
      <c r="AG17"/>
      <c r="AH17"/>
      <c r="AI17"/>
      <c r="AJ17"/>
      <c r="AK17"/>
      <c r="AL17"/>
    </row>
    <row r="18" spans="1:38" ht="12.75" x14ac:dyDescent="0.2">
      <c r="A18" s="227" t="s">
        <v>1055</v>
      </c>
      <c r="B18" s="149">
        <v>2</v>
      </c>
      <c r="C18" s="150">
        <v>6000</v>
      </c>
      <c r="D18" s="149">
        <v>2</v>
      </c>
      <c r="E18" s="150">
        <v>6000</v>
      </c>
      <c r="F18"/>
      <c r="G18"/>
      <c r="H18"/>
      <c r="I18"/>
      <c r="J18"/>
      <c r="K18"/>
      <c r="L18"/>
      <c r="M18"/>
      <c r="N18"/>
      <c r="O18"/>
      <c r="P18"/>
      <c r="Q18"/>
      <c r="R18"/>
      <c r="S18"/>
      <c r="T18"/>
      <c r="U18"/>
      <c r="V18"/>
      <c r="W18"/>
      <c r="X18"/>
      <c r="Y18"/>
      <c r="Z18"/>
      <c r="AA18"/>
      <c r="AB18"/>
      <c r="AC18"/>
      <c r="AD18"/>
      <c r="AE18"/>
      <c r="AF18"/>
      <c r="AG18"/>
      <c r="AH18"/>
      <c r="AI18"/>
      <c r="AJ18"/>
      <c r="AK18"/>
      <c r="AL18"/>
    </row>
    <row r="19" spans="1:38" ht="22.5" x14ac:dyDescent="0.2">
      <c r="A19" s="227" t="s">
        <v>1171</v>
      </c>
      <c r="B19" s="149">
        <v>1</v>
      </c>
      <c r="C19" s="150">
        <v>90000</v>
      </c>
      <c r="D19" s="149">
        <v>1</v>
      </c>
      <c r="E19" s="150">
        <v>90000</v>
      </c>
      <c r="F19"/>
      <c r="G19"/>
      <c r="H19"/>
      <c r="I19"/>
      <c r="J19"/>
      <c r="K19"/>
      <c r="L19"/>
      <c r="M19"/>
      <c r="N19"/>
      <c r="O19"/>
      <c r="P19"/>
      <c r="Q19"/>
      <c r="R19"/>
      <c r="S19"/>
      <c r="T19"/>
      <c r="U19"/>
      <c r="V19"/>
      <c r="W19"/>
      <c r="X19"/>
      <c r="Y19"/>
      <c r="Z19"/>
      <c r="AA19"/>
      <c r="AB19"/>
      <c r="AC19"/>
      <c r="AD19"/>
      <c r="AE19"/>
      <c r="AF19"/>
      <c r="AG19"/>
      <c r="AH19"/>
      <c r="AI19"/>
      <c r="AJ19"/>
      <c r="AK19"/>
      <c r="AL19"/>
    </row>
    <row r="20" spans="1:38" ht="22.5" x14ac:dyDescent="0.2">
      <c r="A20" s="227" t="s">
        <v>1046</v>
      </c>
      <c r="B20" s="149">
        <v>1</v>
      </c>
      <c r="C20" s="150">
        <v>74000</v>
      </c>
      <c r="D20" s="149">
        <v>1</v>
      </c>
      <c r="E20" s="150">
        <v>74000</v>
      </c>
      <c r="F20"/>
      <c r="G20"/>
      <c r="H20"/>
      <c r="I20"/>
      <c r="J20"/>
      <c r="K20"/>
      <c r="L20"/>
      <c r="M20"/>
      <c r="N20"/>
      <c r="O20"/>
      <c r="P20"/>
      <c r="Q20"/>
      <c r="R20"/>
      <c r="S20"/>
      <c r="T20"/>
      <c r="U20"/>
      <c r="V20"/>
      <c r="W20"/>
      <c r="X20"/>
      <c r="Y20"/>
      <c r="Z20"/>
      <c r="AA20"/>
      <c r="AB20"/>
      <c r="AC20"/>
      <c r="AD20"/>
      <c r="AE20"/>
      <c r="AF20"/>
      <c r="AG20"/>
      <c r="AH20"/>
      <c r="AI20"/>
      <c r="AJ20"/>
      <c r="AK20"/>
      <c r="AL20"/>
    </row>
    <row r="21" spans="1:38" ht="22.5" x14ac:dyDescent="0.2">
      <c r="A21" s="227" t="s">
        <v>1168</v>
      </c>
      <c r="B21" s="149">
        <v>1</v>
      </c>
      <c r="C21" s="150">
        <v>27000</v>
      </c>
      <c r="D21" s="149">
        <v>1</v>
      </c>
      <c r="E21" s="150">
        <v>27000</v>
      </c>
      <c r="F21"/>
      <c r="G21"/>
      <c r="H21"/>
      <c r="I21"/>
      <c r="J21"/>
      <c r="K21"/>
      <c r="L21"/>
      <c r="M21"/>
      <c r="N21"/>
      <c r="O21"/>
      <c r="P21"/>
      <c r="Q21"/>
      <c r="R21"/>
      <c r="S21"/>
      <c r="T21"/>
      <c r="U21"/>
      <c r="V21"/>
      <c r="W21"/>
      <c r="X21"/>
      <c r="Y21"/>
      <c r="Z21"/>
      <c r="AA21"/>
      <c r="AB21"/>
      <c r="AC21"/>
      <c r="AD21"/>
      <c r="AE21"/>
      <c r="AF21"/>
      <c r="AG21"/>
      <c r="AH21"/>
      <c r="AI21"/>
      <c r="AJ21"/>
      <c r="AK21"/>
      <c r="AL21"/>
    </row>
    <row r="22" spans="1:38" ht="33.75" x14ac:dyDescent="0.2">
      <c r="A22" s="227" t="s">
        <v>1063</v>
      </c>
      <c r="B22" s="149">
        <v>1</v>
      </c>
      <c r="C22" s="150">
        <v>200000</v>
      </c>
      <c r="D22" s="149">
        <v>1</v>
      </c>
      <c r="E22" s="150">
        <v>200000</v>
      </c>
      <c r="F22"/>
      <c r="G22"/>
      <c r="H22"/>
      <c r="I22"/>
      <c r="J22"/>
      <c r="K22"/>
      <c r="L22"/>
      <c r="M22"/>
      <c r="N22"/>
      <c r="O22"/>
      <c r="P22"/>
      <c r="Q22"/>
      <c r="R22"/>
      <c r="S22"/>
      <c r="T22"/>
      <c r="U22"/>
      <c r="V22"/>
      <c r="W22"/>
      <c r="X22"/>
      <c r="Y22"/>
      <c r="Z22"/>
      <c r="AA22"/>
      <c r="AB22"/>
      <c r="AC22"/>
      <c r="AD22"/>
      <c r="AE22"/>
      <c r="AF22"/>
      <c r="AG22"/>
      <c r="AH22"/>
      <c r="AI22"/>
      <c r="AJ22"/>
      <c r="AK22"/>
      <c r="AL22"/>
    </row>
    <row r="23" spans="1:38" ht="22.5" x14ac:dyDescent="0.2">
      <c r="A23" s="227" t="s">
        <v>1056</v>
      </c>
      <c r="B23" s="149">
        <v>1</v>
      </c>
      <c r="C23" s="150">
        <v>90000</v>
      </c>
      <c r="D23" s="149">
        <v>1</v>
      </c>
      <c r="E23" s="150">
        <v>90000</v>
      </c>
      <c r="F23"/>
      <c r="G23"/>
      <c r="H23"/>
      <c r="I23"/>
      <c r="J23"/>
      <c r="K23"/>
      <c r="L23"/>
      <c r="M23"/>
      <c r="N23"/>
      <c r="O23"/>
      <c r="P23"/>
      <c r="Q23"/>
      <c r="R23"/>
      <c r="S23"/>
      <c r="T23"/>
      <c r="U23"/>
      <c r="V23"/>
      <c r="W23"/>
      <c r="X23"/>
      <c r="Y23"/>
      <c r="Z23"/>
      <c r="AA23"/>
      <c r="AB23"/>
      <c r="AC23"/>
      <c r="AD23"/>
      <c r="AE23"/>
      <c r="AF23"/>
      <c r="AG23"/>
      <c r="AH23"/>
      <c r="AI23"/>
      <c r="AJ23"/>
      <c r="AK23"/>
      <c r="AL23"/>
    </row>
    <row r="24" spans="1:38" ht="22.5" x14ac:dyDescent="0.2">
      <c r="A24" s="227" t="s">
        <v>1060</v>
      </c>
      <c r="B24" s="149">
        <v>1</v>
      </c>
      <c r="C24" s="150">
        <v>45000</v>
      </c>
      <c r="D24" s="149">
        <v>1</v>
      </c>
      <c r="E24" s="150">
        <v>45000</v>
      </c>
      <c r="F24"/>
      <c r="G24"/>
      <c r="H24"/>
      <c r="I24"/>
      <c r="J24"/>
      <c r="K24"/>
      <c r="L24"/>
      <c r="M24"/>
      <c r="N24"/>
      <c r="O24"/>
      <c r="P24"/>
      <c r="Q24"/>
      <c r="R24"/>
      <c r="S24"/>
      <c r="T24"/>
      <c r="U24"/>
      <c r="V24"/>
      <c r="W24"/>
      <c r="X24"/>
      <c r="Y24"/>
      <c r="Z24"/>
      <c r="AA24"/>
      <c r="AB24"/>
      <c r="AC24"/>
      <c r="AD24"/>
      <c r="AE24"/>
      <c r="AF24"/>
      <c r="AG24"/>
      <c r="AH24"/>
      <c r="AI24"/>
      <c r="AJ24"/>
      <c r="AK24"/>
      <c r="AL24"/>
    </row>
    <row r="25" spans="1:38" ht="22.5" x14ac:dyDescent="0.2">
      <c r="A25" s="227" t="s">
        <v>1170</v>
      </c>
      <c r="B25" s="149">
        <v>1</v>
      </c>
      <c r="C25" s="150">
        <v>375000</v>
      </c>
      <c r="D25" s="149">
        <v>1</v>
      </c>
      <c r="E25" s="150">
        <v>375000</v>
      </c>
      <c r="F25"/>
      <c r="G25"/>
      <c r="H25"/>
      <c r="I25"/>
      <c r="J25"/>
      <c r="K25"/>
      <c r="L25"/>
      <c r="M25"/>
      <c r="N25"/>
      <c r="O25"/>
      <c r="P25"/>
      <c r="Q25"/>
      <c r="R25"/>
      <c r="S25"/>
      <c r="T25"/>
      <c r="U25"/>
      <c r="V25"/>
      <c r="W25"/>
      <c r="X25"/>
      <c r="Y25"/>
      <c r="Z25"/>
      <c r="AA25"/>
      <c r="AB25"/>
      <c r="AC25"/>
      <c r="AD25"/>
      <c r="AE25"/>
      <c r="AF25"/>
      <c r="AG25"/>
      <c r="AH25"/>
      <c r="AI25"/>
      <c r="AJ25"/>
      <c r="AK25"/>
      <c r="AL25"/>
    </row>
    <row r="26" spans="1:38" ht="33.75" x14ac:dyDescent="0.2">
      <c r="A26" s="227" t="s">
        <v>1062</v>
      </c>
      <c r="B26" s="149">
        <v>3</v>
      </c>
      <c r="C26" s="150">
        <v>150000</v>
      </c>
      <c r="D26" s="149">
        <v>3</v>
      </c>
      <c r="E26" s="150">
        <v>150000</v>
      </c>
      <c r="F26"/>
      <c r="G26"/>
      <c r="H26"/>
      <c r="I26"/>
      <c r="J26"/>
      <c r="K26"/>
      <c r="L26"/>
      <c r="M26"/>
      <c r="N26"/>
      <c r="O26"/>
      <c r="P26"/>
      <c r="Q26"/>
      <c r="R26"/>
      <c r="S26"/>
      <c r="T26"/>
      <c r="U26"/>
      <c r="V26"/>
      <c r="W26"/>
      <c r="X26"/>
      <c r="Y26"/>
      <c r="Z26"/>
      <c r="AA26"/>
      <c r="AB26"/>
      <c r="AC26"/>
      <c r="AD26"/>
      <c r="AE26"/>
      <c r="AF26"/>
      <c r="AG26"/>
      <c r="AH26"/>
      <c r="AI26"/>
      <c r="AJ26"/>
      <c r="AK26"/>
      <c r="AL26"/>
    </row>
    <row r="27" spans="1:38" ht="12.75" x14ac:dyDescent="0.2">
      <c r="A27" s="227" t="s">
        <v>1183</v>
      </c>
      <c r="B27" s="149">
        <v>1</v>
      </c>
      <c r="C27" s="150">
        <v>100000</v>
      </c>
      <c r="D27" s="149">
        <v>1</v>
      </c>
      <c r="E27" s="150">
        <v>100000</v>
      </c>
      <c r="F27"/>
      <c r="G27"/>
      <c r="H27"/>
      <c r="I27"/>
      <c r="J27"/>
      <c r="K27"/>
      <c r="L27"/>
      <c r="M27"/>
      <c r="N27"/>
      <c r="O27"/>
      <c r="P27"/>
      <c r="Q27"/>
      <c r="R27"/>
      <c r="S27"/>
      <c r="T27"/>
      <c r="U27"/>
      <c r="V27"/>
      <c r="W27"/>
      <c r="X27"/>
      <c r="Y27"/>
      <c r="Z27"/>
      <c r="AA27"/>
      <c r="AB27"/>
      <c r="AC27"/>
      <c r="AD27"/>
      <c r="AE27"/>
      <c r="AF27"/>
      <c r="AG27"/>
      <c r="AH27"/>
      <c r="AI27"/>
      <c r="AJ27"/>
      <c r="AK27"/>
      <c r="AL27"/>
    </row>
    <row r="28" spans="1:38" ht="22.5" x14ac:dyDescent="0.2">
      <c r="A28" s="227" t="s">
        <v>845</v>
      </c>
      <c r="B28" s="149">
        <v>1</v>
      </c>
      <c r="C28" s="150">
        <v>140000</v>
      </c>
      <c r="D28" s="149">
        <v>1</v>
      </c>
      <c r="E28" s="150">
        <v>140000</v>
      </c>
      <c r="F28"/>
      <c r="G28"/>
      <c r="H28"/>
      <c r="I28"/>
      <c r="J28"/>
      <c r="K28"/>
      <c r="L28"/>
      <c r="M28"/>
      <c r="N28"/>
      <c r="O28"/>
      <c r="P28"/>
      <c r="Q28"/>
      <c r="R28"/>
      <c r="S28"/>
      <c r="T28"/>
      <c r="U28"/>
      <c r="V28"/>
      <c r="W28"/>
      <c r="X28"/>
      <c r="Y28"/>
      <c r="Z28"/>
      <c r="AA28"/>
      <c r="AB28"/>
      <c r="AC28"/>
      <c r="AD28"/>
      <c r="AE28"/>
      <c r="AF28"/>
      <c r="AG28"/>
      <c r="AH28"/>
      <c r="AI28"/>
      <c r="AJ28"/>
      <c r="AK28"/>
      <c r="AL28"/>
    </row>
    <row r="29" spans="1:38" ht="12.75" x14ac:dyDescent="0.2">
      <c r="A29" s="227" t="s">
        <v>780</v>
      </c>
      <c r="B29" s="149">
        <v>1</v>
      </c>
      <c r="C29" s="150">
        <v>60000</v>
      </c>
      <c r="D29" s="149">
        <v>1</v>
      </c>
      <c r="E29" s="150">
        <v>60000</v>
      </c>
      <c r="F29"/>
      <c r="G29"/>
      <c r="H29"/>
      <c r="I29"/>
      <c r="J29"/>
      <c r="K29"/>
      <c r="L29"/>
      <c r="M29"/>
      <c r="N29"/>
      <c r="O29"/>
      <c r="P29"/>
      <c r="Q29"/>
      <c r="R29"/>
      <c r="S29"/>
      <c r="T29"/>
      <c r="U29"/>
      <c r="V29"/>
      <c r="W29"/>
      <c r="X29"/>
      <c r="Y29"/>
      <c r="Z29"/>
      <c r="AA29"/>
      <c r="AB29"/>
      <c r="AC29"/>
      <c r="AD29"/>
      <c r="AE29"/>
      <c r="AF29"/>
      <c r="AG29"/>
      <c r="AH29"/>
      <c r="AI29"/>
      <c r="AJ29"/>
      <c r="AK29"/>
      <c r="AL29"/>
    </row>
    <row r="30" spans="1:38" ht="22.5" x14ac:dyDescent="0.2">
      <c r="A30" s="227" t="s">
        <v>677</v>
      </c>
      <c r="B30" s="149">
        <v>1</v>
      </c>
      <c r="C30" s="150">
        <v>150000</v>
      </c>
      <c r="D30" s="149">
        <v>1</v>
      </c>
      <c r="E30" s="150">
        <v>150000</v>
      </c>
      <c r="F30"/>
      <c r="G30"/>
      <c r="H30"/>
      <c r="I30"/>
      <c r="J30"/>
      <c r="K30"/>
      <c r="L30"/>
      <c r="M30"/>
      <c r="N30"/>
      <c r="O30"/>
      <c r="P30"/>
      <c r="Q30"/>
      <c r="R30"/>
      <c r="S30"/>
      <c r="T30"/>
      <c r="U30"/>
      <c r="V30"/>
      <c r="W30"/>
      <c r="X30"/>
      <c r="Y30"/>
      <c r="Z30"/>
      <c r="AA30"/>
      <c r="AB30"/>
      <c r="AC30"/>
      <c r="AD30"/>
      <c r="AE30"/>
      <c r="AF30"/>
      <c r="AG30"/>
      <c r="AH30"/>
      <c r="AI30"/>
      <c r="AJ30"/>
      <c r="AK30"/>
      <c r="AL30"/>
    </row>
    <row r="31" spans="1:38" ht="22.5" x14ac:dyDescent="0.2">
      <c r="A31" s="227" t="s">
        <v>1053</v>
      </c>
      <c r="B31" s="149">
        <v>1</v>
      </c>
      <c r="C31" s="150">
        <v>27000</v>
      </c>
      <c r="D31" s="149">
        <v>1</v>
      </c>
      <c r="E31" s="150">
        <v>27000</v>
      </c>
      <c r="F31"/>
      <c r="G31"/>
      <c r="H31"/>
      <c r="I31"/>
      <c r="J31"/>
      <c r="K31"/>
      <c r="L31"/>
      <c r="M31"/>
      <c r="N31"/>
      <c r="O31"/>
      <c r="P31"/>
      <c r="Q31"/>
      <c r="R31"/>
      <c r="S31"/>
      <c r="T31"/>
      <c r="U31"/>
      <c r="V31"/>
      <c r="W31"/>
      <c r="X31"/>
      <c r="Y31"/>
      <c r="Z31"/>
      <c r="AA31"/>
      <c r="AB31"/>
      <c r="AC31"/>
      <c r="AD31"/>
      <c r="AE31"/>
      <c r="AF31"/>
      <c r="AG31"/>
      <c r="AH31"/>
      <c r="AI31"/>
      <c r="AJ31"/>
      <c r="AK31"/>
      <c r="AL31"/>
    </row>
    <row r="32" spans="1:38" ht="12.75" x14ac:dyDescent="0.2">
      <c r="A32" s="227" t="s">
        <v>1030</v>
      </c>
      <c r="B32" s="149">
        <v>1</v>
      </c>
      <c r="C32" s="150">
        <v>90000</v>
      </c>
      <c r="D32" s="149">
        <v>1</v>
      </c>
      <c r="E32" s="150">
        <v>90000</v>
      </c>
      <c r="F32"/>
      <c r="G32"/>
      <c r="H32"/>
      <c r="I32"/>
      <c r="J32"/>
      <c r="K32"/>
      <c r="L32"/>
      <c r="M32"/>
      <c r="N32"/>
      <c r="O32"/>
      <c r="P32"/>
      <c r="Q32"/>
      <c r="R32"/>
      <c r="S32"/>
      <c r="T32"/>
      <c r="U32"/>
      <c r="V32"/>
      <c r="W32"/>
      <c r="X32"/>
      <c r="Y32"/>
      <c r="Z32"/>
      <c r="AA32"/>
      <c r="AB32"/>
      <c r="AC32"/>
      <c r="AD32"/>
      <c r="AE32"/>
      <c r="AF32"/>
      <c r="AG32"/>
      <c r="AH32"/>
      <c r="AI32"/>
      <c r="AJ32"/>
      <c r="AK32"/>
      <c r="AL32"/>
    </row>
    <row r="33" spans="1:38" ht="12.75" x14ac:dyDescent="0.2">
      <c r="A33" s="227" t="s">
        <v>1029</v>
      </c>
      <c r="B33" s="149">
        <v>1</v>
      </c>
      <c r="C33" s="150">
        <v>50000</v>
      </c>
      <c r="D33" s="149">
        <v>1</v>
      </c>
      <c r="E33" s="150">
        <v>50000</v>
      </c>
      <c r="F33"/>
      <c r="G33"/>
      <c r="H33"/>
      <c r="I33"/>
      <c r="J33"/>
      <c r="K33"/>
      <c r="L33"/>
      <c r="M33"/>
      <c r="N33"/>
      <c r="O33"/>
      <c r="P33"/>
      <c r="Q33"/>
      <c r="R33"/>
      <c r="S33"/>
      <c r="T33"/>
      <c r="U33"/>
      <c r="V33"/>
      <c r="W33"/>
      <c r="X33"/>
      <c r="Y33"/>
      <c r="Z33"/>
      <c r="AA33"/>
      <c r="AB33"/>
      <c r="AC33"/>
      <c r="AD33"/>
      <c r="AE33"/>
      <c r="AF33"/>
      <c r="AG33"/>
      <c r="AH33"/>
      <c r="AI33"/>
      <c r="AJ33"/>
      <c r="AK33"/>
      <c r="AL33"/>
    </row>
    <row r="34" spans="1:38" ht="12.75" x14ac:dyDescent="0.2">
      <c r="A34" s="227" t="s">
        <v>1031</v>
      </c>
      <c r="B34" s="149">
        <v>24</v>
      </c>
      <c r="C34" s="150">
        <v>48000</v>
      </c>
      <c r="D34" s="149">
        <v>24</v>
      </c>
      <c r="E34" s="150">
        <v>48000</v>
      </c>
      <c r="F34"/>
      <c r="G34"/>
      <c r="H34"/>
      <c r="I34"/>
      <c r="J34"/>
      <c r="K34"/>
      <c r="L34"/>
      <c r="M34"/>
      <c r="N34"/>
      <c r="O34"/>
      <c r="P34"/>
      <c r="Q34"/>
      <c r="R34"/>
      <c r="S34"/>
      <c r="T34"/>
      <c r="U34"/>
      <c r="V34"/>
      <c r="W34"/>
      <c r="X34"/>
      <c r="Y34"/>
      <c r="Z34"/>
      <c r="AA34"/>
      <c r="AB34"/>
      <c r="AC34"/>
      <c r="AD34"/>
      <c r="AE34"/>
      <c r="AF34"/>
      <c r="AG34"/>
      <c r="AH34"/>
      <c r="AI34"/>
      <c r="AJ34"/>
      <c r="AK34"/>
      <c r="AL34"/>
    </row>
    <row r="35" spans="1:38" ht="12.75" x14ac:dyDescent="0.2">
      <c r="A35" s="227" t="s">
        <v>1019</v>
      </c>
      <c r="B35" s="149">
        <v>1</v>
      </c>
      <c r="C35" s="150">
        <v>2000</v>
      </c>
      <c r="D35" s="149">
        <v>1</v>
      </c>
      <c r="E35" s="150">
        <v>2000</v>
      </c>
      <c r="F35"/>
      <c r="G35"/>
      <c r="H35"/>
      <c r="I35"/>
      <c r="J35"/>
      <c r="K35"/>
      <c r="L35"/>
      <c r="M35"/>
      <c r="N35"/>
      <c r="O35"/>
      <c r="P35"/>
      <c r="Q35"/>
      <c r="R35"/>
      <c r="S35"/>
      <c r="T35"/>
      <c r="U35"/>
      <c r="V35"/>
      <c r="W35"/>
      <c r="X35"/>
      <c r="Y35"/>
      <c r="Z35"/>
      <c r="AA35"/>
      <c r="AB35"/>
      <c r="AC35"/>
      <c r="AD35"/>
      <c r="AE35"/>
      <c r="AF35"/>
      <c r="AG35"/>
      <c r="AH35"/>
      <c r="AI35"/>
      <c r="AJ35"/>
      <c r="AK35"/>
      <c r="AL35"/>
    </row>
    <row r="36" spans="1:38" ht="12.75" x14ac:dyDescent="0.2">
      <c r="A36" s="227" t="s">
        <v>60</v>
      </c>
      <c r="B36" s="149">
        <v>414</v>
      </c>
      <c r="C36" s="150">
        <v>88470</v>
      </c>
      <c r="D36" s="149">
        <v>414</v>
      </c>
      <c r="E36" s="150">
        <v>88470</v>
      </c>
      <c r="F36"/>
      <c r="G36"/>
      <c r="H36"/>
      <c r="I36"/>
      <c r="J36"/>
      <c r="K36"/>
      <c r="L36"/>
      <c r="M36"/>
      <c r="N36"/>
      <c r="O36"/>
      <c r="P36"/>
      <c r="Q36"/>
      <c r="R36"/>
      <c r="S36"/>
      <c r="T36"/>
      <c r="U36"/>
      <c r="V36"/>
      <c r="W36"/>
      <c r="X36"/>
      <c r="Y36"/>
      <c r="Z36"/>
      <c r="AA36"/>
      <c r="AB36"/>
      <c r="AC36"/>
      <c r="AD36"/>
      <c r="AE36"/>
      <c r="AF36"/>
      <c r="AG36"/>
      <c r="AH36"/>
      <c r="AI36"/>
      <c r="AJ36"/>
      <c r="AK36"/>
      <c r="AL36"/>
    </row>
    <row r="37" spans="1:38" ht="12.75" x14ac:dyDescent="0.2">
      <c r="A37" s="227" t="s">
        <v>1047</v>
      </c>
      <c r="B37" s="149">
        <v>1</v>
      </c>
      <c r="C37" s="150">
        <v>7650</v>
      </c>
      <c r="D37" s="149">
        <v>1</v>
      </c>
      <c r="E37" s="150">
        <v>7650</v>
      </c>
      <c r="F37"/>
      <c r="G37"/>
      <c r="H37"/>
      <c r="I37"/>
      <c r="J37"/>
      <c r="K37"/>
      <c r="L37"/>
      <c r="M37"/>
      <c r="N37"/>
      <c r="O37"/>
      <c r="P37"/>
      <c r="Q37"/>
      <c r="R37"/>
      <c r="S37"/>
      <c r="T37"/>
      <c r="U37"/>
      <c r="V37"/>
      <c r="W37"/>
      <c r="X37"/>
      <c r="Y37"/>
      <c r="Z37"/>
      <c r="AA37"/>
      <c r="AB37"/>
      <c r="AC37"/>
      <c r="AD37"/>
      <c r="AE37"/>
      <c r="AF37"/>
      <c r="AG37"/>
      <c r="AH37"/>
      <c r="AI37"/>
      <c r="AJ37"/>
      <c r="AK37"/>
      <c r="AL37"/>
    </row>
    <row r="38" spans="1:38" ht="12.75" x14ac:dyDescent="0.2">
      <c r="A38" s="227" t="s">
        <v>1054</v>
      </c>
      <c r="B38" s="149">
        <v>2</v>
      </c>
      <c r="C38" s="150">
        <v>7000</v>
      </c>
      <c r="D38" s="149">
        <v>2</v>
      </c>
      <c r="E38" s="150">
        <v>7000</v>
      </c>
      <c r="F38"/>
      <c r="G38"/>
      <c r="H38"/>
      <c r="I38"/>
      <c r="J38"/>
      <c r="K38"/>
      <c r="L38"/>
      <c r="M38"/>
      <c r="N38"/>
      <c r="O38"/>
      <c r="P38"/>
      <c r="Q38"/>
      <c r="R38"/>
      <c r="S38"/>
      <c r="T38"/>
      <c r="U38"/>
      <c r="V38"/>
      <c r="W38"/>
      <c r="X38"/>
      <c r="Y38"/>
      <c r="Z38"/>
      <c r="AA38"/>
      <c r="AB38"/>
      <c r="AC38"/>
      <c r="AD38"/>
      <c r="AE38"/>
      <c r="AF38"/>
      <c r="AG38"/>
      <c r="AH38"/>
      <c r="AI38"/>
      <c r="AJ38"/>
      <c r="AK38"/>
      <c r="AL38"/>
    </row>
    <row r="39" spans="1:38" ht="12.75" x14ac:dyDescent="0.2">
      <c r="A39" s="227" t="s">
        <v>80</v>
      </c>
      <c r="B39" s="149">
        <v>2</v>
      </c>
      <c r="C39" s="150">
        <v>2000</v>
      </c>
      <c r="D39" s="149">
        <v>2</v>
      </c>
      <c r="E39" s="150">
        <v>2000</v>
      </c>
      <c r="F39"/>
      <c r="G39"/>
      <c r="H39"/>
      <c r="I39"/>
      <c r="J39"/>
      <c r="K39"/>
      <c r="L39"/>
      <c r="M39"/>
      <c r="N39"/>
      <c r="O39"/>
      <c r="P39"/>
      <c r="Q39"/>
      <c r="R39"/>
      <c r="S39"/>
      <c r="T39"/>
      <c r="U39"/>
      <c r="V39"/>
      <c r="W39"/>
      <c r="X39"/>
      <c r="Y39"/>
      <c r="Z39"/>
      <c r="AA39"/>
      <c r="AB39"/>
      <c r="AC39"/>
      <c r="AD39"/>
      <c r="AE39"/>
      <c r="AF39"/>
      <c r="AG39"/>
      <c r="AH39"/>
      <c r="AI39"/>
      <c r="AJ39"/>
      <c r="AK39"/>
      <c r="AL39"/>
    </row>
    <row r="40" spans="1:38" ht="12.75" x14ac:dyDescent="0.2">
      <c r="A40" s="227" t="s">
        <v>310</v>
      </c>
      <c r="B40" s="149">
        <v>1</v>
      </c>
      <c r="C40" s="150">
        <v>2000</v>
      </c>
      <c r="D40" s="149">
        <v>1</v>
      </c>
      <c r="E40" s="150">
        <v>2000</v>
      </c>
      <c r="F40"/>
      <c r="G40"/>
      <c r="H40"/>
      <c r="I40"/>
      <c r="J40"/>
      <c r="K40"/>
      <c r="L40"/>
      <c r="M40"/>
      <c r="N40"/>
      <c r="O40"/>
      <c r="P40"/>
      <c r="Q40"/>
      <c r="R40"/>
      <c r="S40"/>
      <c r="T40"/>
      <c r="U40"/>
      <c r="V40"/>
      <c r="W40"/>
      <c r="X40"/>
      <c r="Y40"/>
      <c r="Z40"/>
      <c r="AA40"/>
      <c r="AB40"/>
      <c r="AC40"/>
      <c r="AD40"/>
      <c r="AE40"/>
      <c r="AF40"/>
      <c r="AG40"/>
      <c r="AH40"/>
      <c r="AI40"/>
      <c r="AJ40"/>
      <c r="AK40"/>
      <c r="AL40"/>
    </row>
    <row r="41" spans="1:38" ht="12.75" x14ac:dyDescent="0.2">
      <c r="A41" s="227" t="s">
        <v>212</v>
      </c>
      <c r="B41" s="149">
        <v>153</v>
      </c>
      <c r="C41" s="150">
        <v>155515.72</v>
      </c>
      <c r="D41" s="149">
        <v>153</v>
      </c>
      <c r="E41" s="150">
        <v>155515.72</v>
      </c>
      <c r="F41"/>
      <c r="G41"/>
      <c r="H41"/>
      <c r="I41"/>
      <c r="J41"/>
      <c r="K41"/>
      <c r="L41"/>
      <c r="M41"/>
      <c r="N41"/>
      <c r="O41"/>
      <c r="P41"/>
      <c r="Q41"/>
      <c r="R41"/>
      <c r="S41"/>
      <c r="T41"/>
      <c r="U41"/>
      <c r="V41"/>
      <c r="W41"/>
      <c r="X41"/>
      <c r="Y41"/>
      <c r="Z41"/>
      <c r="AA41"/>
      <c r="AB41"/>
      <c r="AC41"/>
      <c r="AD41"/>
      <c r="AE41"/>
      <c r="AF41"/>
      <c r="AG41"/>
      <c r="AH41"/>
      <c r="AI41"/>
      <c r="AJ41"/>
      <c r="AK41"/>
      <c r="AL41"/>
    </row>
    <row r="42" spans="1:38" ht="12.75" x14ac:dyDescent="0.2">
      <c r="A42" s="227" t="s">
        <v>1174</v>
      </c>
      <c r="B42" s="149">
        <v>4114</v>
      </c>
      <c r="C42" s="150">
        <v>2327945.7200000002</v>
      </c>
      <c r="D42" s="149">
        <v>4114</v>
      </c>
      <c r="E42" s="150">
        <v>2327945.7200000002</v>
      </c>
      <c r="F42"/>
      <c r="G42"/>
      <c r="H42"/>
      <c r="I42"/>
      <c r="J42"/>
      <c r="K42"/>
      <c r="L42"/>
      <c r="M42"/>
      <c r="N42"/>
      <c r="O42"/>
      <c r="P42"/>
      <c r="Q42"/>
      <c r="R42"/>
      <c r="S42"/>
      <c r="T42"/>
      <c r="U42"/>
      <c r="V42"/>
      <c r="W42"/>
      <c r="X42"/>
      <c r="Y42"/>
      <c r="Z42"/>
      <c r="AA42"/>
      <c r="AB42"/>
    </row>
    <row r="43" spans="1:38" ht="12.75" x14ac:dyDescent="0.2">
      <c r="A43" s="225"/>
      <c r="B43"/>
      <c r="C43"/>
      <c r="D43"/>
      <c r="E43"/>
      <c r="F43"/>
      <c r="G43"/>
      <c r="H43"/>
      <c r="I43"/>
      <c r="J43"/>
      <c r="K43"/>
      <c r="L43"/>
      <c r="M43"/>
      <c r="N43"/>
      <c r="O43"/>
      <c r="P43"/>
      <c r="Q43"/>
      <c r="R43"/>
      <c r="S43"/>
      <c r="T43"/>
      <c r="U43"/>
      <c r="V43"/>
      <c r="W43"/>
      <c r="X43"/>
      <c r="Y43"/>
      <c r="Z43"/>
      <c r="AA43"/>
      <c r="AB43"/>
    </row>
    <row r="44" spans="1:38" ht="12.75" x14ac:dyDescent="0.2">
      <c r="A44" s="225"/>
      <c r="B44"/>
      <c r="C44"/>
      <c r="D44"/>
      <c r="E44"/>
      <c r="F44"/>
      <c r="G44"/>
      <c r="H44"/>
      <c r="I44"/>
      <c r="J44"/>
      <c r="K44"/>
      <c r="L44"/>
      <c r="M44"/>
      <c r="N44"/>
      <c r="O44"/>
      <c r="P44"/>
      <c r="Q44"/>
      <c r="R44"/>
      <c r="S44"/>
      <c r="T44"/>
      <c r="U44"/>
      <c r="V44"/>
      <c r="W44"/>
      <c r="X44"/>
      <c r="Y44"/>
      <c r="Z44"/>
      <c r="AA44"/>
      <c r="AB44"/>
    </row>
    <row r="45" spans="1:38" ht="12.75" x14ac:dyDescent="0.2">
      <c r="A45" s="225"/>
      <c r="B45"/>
      <c r="C45"/>
      <c r="D45"/>
      <c r="E45"/>
      <c r="F45"/>
      <c r="G45"/>
      <c r="H45"/>
      <c r="I45"/>
      <c r="J45"/>
      <c r="K45"/>
      <c r="L45"/>
      <c r="M45"/>
      <c r="N45"/>
      <c r="O45"/>
      <c r="P45"/>
      <c r="Q45"/>
      <c r="R45"/>
      <c r="S45"/>
      <c r="T45"/>
      <c r="U45"/>
      <c r="V45"/>
      <c r="W45"/>
      <c r="X45"/>
      <c r="Y45"/>
      <c r="Z45"/>
      <c r="AA45"/>
      <c r="AB45"/>
    </row>
    <row r="46" spans="1:38" ht="12.75" x14ac:dyDescent="0.2">
      <c r="A46" s="225"/>
      <c r="B46"/>
      <c r="C46"/>
      <c r="D46"/>
      <c r="E46"/>
      <c r="F46"/>
      <c r="G46"/>
      <c r="H46"/>
      <c r="I46"/>
      <c r="J46"/>
      <c r="K46"/>
      <c r="L46"/>
      <c r="M46"/>
      <c r="N46"/>
      <c r="O46"/>
      <c r="P46"/>
      <c r="Q46"/>
      <c r="R46"/>
      <c r="S46"/>
      <c r="T46"/>
      <c r="U46"/>
      <c r="V46"/>
      <c r="W46"/>
      <c r="X46"/>
      <c r="Y46"/>
      <c r="Z46"/>
      <c r="AA46"/>
      <c r="AB46"/>
    </row>
    <row r="47" spans="1:38" ht="12.75" x14ac:dyDescent="0.2">
      <c r="A47" s="225"/>
      <c r="B47"/>
      <c r="C47"/>
      <c r="D47"/>
      <c r="E47"/>
      <c r="F47"/>
      <c r="G47"/>
      <c r="H47"/>
      <c r="I47"/>
      <c r="J47"/>
      <c r="K47"/>
      <c r="L47"/>
      <c r="M47"/>
      <c r="N47"/>
      <c r="O47"/>
      <c r="P47"/>
      <c r="Q47"/>
      <c r="R47"/>
      <c r="S47"/>
      <c r="T47"/>
      <c r="U47"/>
      <c r="V47"/>
      <c r="W47"/>
      <c r="X47"/>
      <c r="Y47"/>
      <c r="Z47"/>
      <c r="AA47"/>
      <c r="AB47"/>
    </row>
    <row r="48" spans="1:38" ht="12.75" x14ac:dyDescent="0.2">
      <c r="A48" s="225"/>
      <c r="B48"/>
      <c r="C48"/>
      <c r="D48"/>
      <c r="E48"/>
      <c r="F48"/>
      <c r="G48"/>
      <c r="H48"/>
      <c r="I48"/>
      <c r="J48"/>
      <c r="K48"/>
      <c r="L48"/>
      <c r="M48"/>
      <c r="N48"/>
      <c r="O48"/>
      <c r="P48"/>
      <c r="Q48"/>
      <c r="R48"/>
      <c r="S48"/>
      <c r="T48"/>
      <c r="U48"/>
      <c r="V48"/>
      <c r="W48"/>
      <c r="X48"/>
      <c r="Y48"/>
      <c r="Z48"/>
      <c r="AA48"/>
      <c r="AB48"/>
    </row>
    <row r="49" spans="1:28" ht="12.75" x14ac:dyDescent="0.2">
      <c r="A49" s="225"/>
      <c r="B49"/>
      <c r="C49"/>
      <c r="D49"/>
      <c r="E49"/>
      <c r="F49"/>
      <c r="G49"/>
      <c r="H49"/>
      <c r="I49"/>
      <c r="J49"/>
      <c r="K49"/>
      <c r="L49"/>
      <c r="M49"/>
      <c r="N49"/>
      <c r="O49"/>
      <c r="P49"/>
      <c r="Q49"/>
      <c r="R49"/>
      <c r="S49"/>
      <c r="T49"/>
      <c r="U49"/>
      <c r="V49"/>
      <c r="W49"/>
      <c r="X49"/>
      <c r="Y49"/>
      <c r="Z49"/>
      <c r="AA49"/>
      <c r="AB49"/>
    </row>
    <row r="50" spans="1:28" ht="12.75" x14ac:dyDescent="0.2">
      <c r="A50" s="225"/>
      <c r="B50"/>
      <c r="C50"/>
      <c r="D50"/>
      <c r="E50"/>
      <c r="F50"/>
      <c r="G50"/>
      <c r="H50"/>
      <c r="I50"/>
      <c r="J50"/>
      <c r="K50"/>
      <c r="L50"/>
      <c r="M50"/>
      <c r="N50"/>
      <c r="O50"/>
      <c r="P50"/>
      <c r="Q50"/>
      <c r="R50"/>
      <c r="S50"/>
      <c r="T50"/>
      <c r="U50"/>
      <c r="V50"/>
      <c r="W50"/>
      <c r="X50"/>
      <c r="Y50"/>
      <c r="Z50"/>
      <c r="AA50"/>
      <c r="AB50"/>
    </row>
    <row r="51" spans="1:28" ht="12.75" x14ac:dyDescent="0.2">
      <c r="A51" s="225"/>
      <c r="B51"/>
      <c r="C51"/>
      <c r="D51"/>
      <c r="E51"/>
      <c r="F51"/>
      <c r="G51"/>
      <c r="H51"/>
      <c r="I51"/>
      <c r="J51"/>
      <c r="K51"/>
      <c r="L51"/>
      <c r="M51"/>
      <c r="N51"/>
      <c r="O51"/>
      <c r="P51"/>
      <c r="Q51"/>
      <c r="R51"/>
      <c r="S51"/>
      <c r="T51"/>
      <c r="U51"/>
      <c r="V51"/>
      <c r="W51"/>
      <c r="X51"/>
      <c r="Y51"/>
      <c r="Z51"/>
      <c r="AA51"/>
      <c r="AB51"/>
    </row>
    <row r="52" spans="1:28" ht="12.75" x14ac:dyDescent="0.2">
      <c r="A52" s="225"/>
      <c r="B52"/>
      <c r="C52"/>
      <c r="D52"/>
      <c r="E52"/>
      <c r="F52"/>
      <c r="G52"/>
      <c r="H52"/>
      <c r="I52"/>
      <c r="J52"/>
      <c r="K52"/>
      <c r="L52"/>
      <c r="M52"/>
      <c r="N52"/>
      <c r="O52"/>
      <c r="P52"/>
      <c r="Q52"/>
      <c r="R52"/>
      <c r="S52"/>
      <c r="T52"/>
      <c r="U52"/>
      <c r="V52"/>
      <c r="W52"/>
      <c r="X52"/>
      <c r="Y52"/>
      <c r="Z52"/>
      <c r="AA52"/>
      <c r="AB52"/>
    </row>
    <row r="53" spans="1:28" ht="12.75" x14ac:dyDescent="0.2">
      <c r="A53" s="225"/>
      <c r="B53"/>
      <c r="C53"/>
      <c r="D53"/>
      <c r="E53"/>
      <c r="F53"/>
      <c r="G53"/>
      <c r="H53"/>
      <c r="I53"/>
      <c r="J53"/>
      <c r="K53"/>
      <c r="L53"/>
      <c r="M53"/>
      <c r="N53"/>
      <c r="O53"/>
      <c r="P53"/>
      <c r="Q53"/>
      <c r="R53"/>
      <c r="S53"/>
      <c r="T53"/>
      <c r="U53"/>
      <c r="V53"/>
      <c r="W53"/>
      <c r="X53"/>
      <c r="Y53"/>
      <c r="Z53"/>
      <c r="AA53"/>
      <c r="AB53"/>
    </row>
    <row r="54" spans="1:28" ht="12.75" x14ac:dyDescent="0.2">
      <c r="A54" s="225"/>
      <c r="B54"/>
      <c r="C54"/>
      <c r="D54"/>
      <c r="E54"/>
      <c r="F54"/>
      <c r="G54"/>
      <c r="H54"/>
      <c r="I54"/>
      <c r="J54"/>
      <c r="K54"/>
      <c r="L54"/>
      <c r="M54"/>
      <c r="N54"/>
      <c r="O54"/>
      <c r="P54"/>
      <c r="Q54"/>
      <c r="R54"/>
      <c r="S54"/>
      <c r="T54"/>
      <c r="U54"/>
      <c r="V54"/>
      <c r="W54"/>
      <c r="X54"/>
      <c r="Y54"/>
      <c r="Z54"/>
      <c r="AA54"/>
      <c r="AB54"/>
    </row>
    <row r="55" spans="1:28" ht="12.75" x14ac:dyDescent="0.2">
      <c r="A55" s="225"/>
      <c r="B55"/>
      <c r="C55"/>
      <c r="D55"/>
      <c r="E55"/>
      <c r="F55"/>
      <c r="G55"/>
      <c r="H55"/>
      <c r="I55"/>
      <c r="J55"/>
      <c r="K55"/>
      <c r="L55"/>
      <c r="M55"/>
      <c r="N55"/>
      <c r="O55"/>
      <c r="P55"/>
      <c r="Q55"/>
      <c r="R55"/>
      <c r="S55"/>
      <c r="T55"/>
      <c r="U55"/>
      <c r="V55"/>
      <c r="W55"/>
      <c r="X55"/>
      <c r="Y55"/>
      <c r="Z55"/>
      <c r="AA55"/>
      <c r="AB55"/>
    </row>
    <row r="56" spans="1:28" ht="12.75" x14ac:dyDescent="0.2">
      <c r="A56" s="225"/>
      <c r="B56"/>
      <c r="C56"/>
      <c r="D56"/>
      <c r="E56"/>
      <c r="F56"/>
      <c r="G56"/>
      <c r="H56"/>
      <c r="I56"/>
      <c r="J56"/>
      <c r="K56"/>
      <c r="L56"/>
      <c r="M56"/>
      <c r="N56"/>
      <c r="O56"/>
      <c r="P56"/>
      <c r="Q56"/>
      <c r="R56"/>
      <c r="S56"/>
      <c r="T56"/>
      <c r="U56"/>
      <c r="V56"/>
      <c r="W56"/>
      <c r="X56"/>
      <c r="Y56"/>
      <c r="Z56"/>
      <c r="AA56"/>
      <c r="AB56"/>
    </row>
    <row r="57" spans="1:28" ht="12.75" x14ac:dyDescent="0.2">
      <c r="A57" s="225"/>
      <c r="B57"/>
      <c r="C57"/>
      <c r="D57"/>
      <c r="E57"/>
      <c r="F57"/>
      <c r="G57"/>
      <c r="H57"/>
      <c r="I57"/>
      <c r="J57"/>
      <c r="K57"/>
      <c r="L57"/>
      <c r="M57"/>
      <c r="N57"/>
      <c r="O57"/>
      <c r="P57"/>
      <c r="Q57"/>
      <c r="R57"/>
      <c r="S57"/>
      <c r="T57"/>
      <c r="U57"/>
      <c r="V57"/>
      <c r="W57"/>
      <c r="X57"/>
      <c r="Y57"/>
      <c r="Z57"/>
      <c r="AA57"/>
      <c r="AB57"/>
    </row>
    <row r="58" spans="1:28" ht="12.75" x14ac:dyDescent="0.2">
      <c r="A58" s="225"/>
      <c r="B58"/>
      <c r="C58"/>
      <c r="D58"/>
      <c r="E58"/>
      <c r="F58"/>
      <c r="G58"/>
      <c r="H58"/>
      <c r="I58"/>
      <c r="J58"/>
      <c r="K58"/>
      <c r="L58"/>
      <c r="M58"/>
      <c r="N58"/>
      <c r="O58"/>
      <c r="P58"/>
      <c r="Q58"/>
      <c r="R58"/>
      <c r="S58"/>
      <c r="T58"/>
      <c r="U58"/>
      <c r="V58"/>
      <c r="W58"/>
      <c r="X58"/>
      <c r="Y58"/>
      <c r="Z58"/>
      <c r="AA58"/>
      <c r="AB58"/>
    </row>
    <row r="59" spans="1:28" ht="12.75" x14ac:dyDescent="0.2">
      <c r="A59" s="225"/>
      <c r="B59"/>
      <c r="C59"/>
      <c r="D59"/>
      <c r="E59"/>
      <c r="F59"/>
      <c r="G59"/>
      <c r="H59"/>
      <c r="I59"/>
      <c r="J59"/>
      <c r="K59"/>
      <c r="L59"/>
      <c r="M59"/>
      <c r="N59"/>
      <c r="O59"/>
      <c r="P59"/>
      <c r="Q59"/>
      <c r="R59"/>
      <c r="S59"/>
      <c r="T59"/>
      <c r="U59"/>
      <c r="V59"/>
      <c r="W59"/>
      <c r="X59"/>
      <c r="Y59"/>
      <c r="Z59"/>
      <c r="AA59"/>
      <c r="AB59"/>
    </row>
    <row r="60" spans="1:28" ht="12.75" x14ac:dyDescent="0.2">
      <c r="A60" s="225"/>
      <c r="B60"/>
      <c r="C60"/>
      <c r="D60"/>
      <c r="E60"/>
      <c r="F60"/>
      <c r="G60"/>
      <c r="H60"/>
      <c r="I60"/>
      <c r="J60"/>
      <c r="K60"/>
      <c r="L60"/>
      <c r="M60"/>
      <c r="N60"/>
      <c r="O60"/>
      <c r="P60"/>
      <c r="Q60"/>
      <c r="R60"/>
      <c r="S60"/>
      <c r="T60"/>
      <c r="U60"/>
      <c r="V60"/>
      <c r="W60"/>
      <c r="X60"/>
      <c r="Y60"/>
      <c r="Z60"/>
      <c r="AA60"/>
      <c r="AB60"/>
    </row>
    <row r="61" spans="1:28" ht="12.75" x14ac:dyDescent="0.2">
      <c r="A61" s="225"/>
      <c r="B61"/>
      <c r="C61"/>
      <c r="D61"/>
      <c r="E61"/>
      <c r="F61"/>
      <c r="G61"/>
      <c r="H61"/>
      <c r="I61"/>
      <c r="J61"/>
      <c r="K61"/>
      <c r="L61"/>
      <c r="M61"/>
      <c r="N61"/>
      <c r="O61"/>
      <c r="P61"/>
      <c r="Q61"/>
      <c r="R61"/>
      <c r="S61"/>
      <c r="T61"/>
      <c r="U61"/>
      <c r="V61"/>
      <c r="W61"/>
      <c r="X61"/>
      <c r="Y61"/>
      <c r="Z61"/>
      <c r="AA61"/>
      <c r="AB61"/>
    </row>
    <row r="62" spans="1:28" ht="12.75" x14ac:dyDescent="0.2">
      <c r="A62" s="225"/>
      <c r="B62"/>
      <c r="C62"/>
      <c r="D62"/>
      <c r="E62"/>
      <c r="F62"/>
      <c r="G62"/>
      <c r="H62"/>
      <c r="I62"/>
      <c r="J62"/>
      <c r="K62"/>
      <c r="L62"/>
      <c r="M62"/>
      <c r="N62"/>
      <c r="O62"/>
      <c r="P62"/>
      <c r="Q62"/>
      <c r="R62"/>
      <c r="S62"/>
      <c r="T62"/>
      <c r="U62"/>
      <c r="V62"/>
      <c r="W62"/>
      <c r="X62"/>
      <c r="Y62"/>
      <c r="Z62"/>
      <c r="AA62"/>
      <c r="AB62"/>
    </row>
    <row r="63" spans="1:28" ht="12.75" x14ac:dyDescent="0.2">
      <c r="A63" s="225"/>
      <c r="B63"/>
      <c r="C63"/>
      <c r="D63"/>
      <c r="E63"/>
      <c r="F63"/>
      <c r="G63"/>
      <c r="H63"/>
      <c r="I63"/>
      <c r="J63"/>
      <c r="K63"/>
      <c r="L63"/>
      <c r="M63"/>
      <c r="N63"/>
      <c r="O63"/>
      <c r="P63"/>
      <c r="Q63"/>
      <c r="R63"/>
      <c r="S63"/>
      <c r="T63"/>
      <c r="U63"/>
      <c r="V63"/>
      <c r="W63"/>
      <c r="X63"/>
      <c r="Y63"/>
      <c r="Z63"/>
      <c r="AA63"/>
      <c r="AB63"/>
    </row>
    <row r="64" spans="1:28" ht="12.75" x14ac:dyDescent="0.2">
      <c r="A64" s="225"/>
      <c r="B64"/>
      <c r="C64"/>
      <c r="D64"/>
      <c r="E64"/>
      <c r="F64"/>
      <c r="G64"/>
      <c r="H64"/>
      <c r="I64"/>
      <c r="J64"/>
      <c r="K64"/>
      <c r="L64"/>
      <c r="M64"/>
      <c r="N64"/>
      <c r="O64"/>
      <c r="P64"/>
      <c r="Q64"/>
      <c r="R64"/>
      <c r="S64"/>
      <c r="T64"/>
      <c r="U64"/>
      <c r="V64"/>
      <c r="W64"/>
      <c r="X64"/>
      <c r="Y64"/>
      <c r="Z64"/>
      <c r="AA64"/>
      <c r="AB64"/>
    </row>
    <row r="65" spans="1:28" ht="12.75" x14ac:dyDescent="0.2">
      <c r="A65" s="225"/>
      <c r="B65"/>
      <c r="C65"/>
      <c r="D65"/>
      <c r="E65"/>
      <c r="F65"/>
      <c r="G65"/>
      <c r="H65"/>
      <c r="I65"/>
      <c r="J65"/>
      <c r="K65"/>
      <c r="L65"/>
      <c r="M65"/>
      <c r="N65"/>
      <c r="O65"/>
      <c r="P65"/>
      <c r="Q65"/>
      <c r="R65"/>
      <c r="S65"/>
      <c r="T65"/>
      <c r="U65"/>
      <c r="V65"/>
      <c r="W65"/>
      <c r="X65"/>
      <c r="Y65"/>
      <c r="Z65"/>
      <c r="AA65"/>
      <c r="AB65"/>
    </row>
    <row r="66" spans="1:28" ht="12.75" x14ac:dyDescent="0.2">
      <c r="A66" s="225"/>
      <c r="B66"/>
      <c r="C66"/>
      <c r="D66"/>
      <c r="E66"/>
      <c r="F66"/>
      <c r="G66"/>
      <c r="H66"/>
      <c r="I66"/>
      <c r="J66"/>
      <c r="K66"/>
      <c r="L66"/>
      <c r="M66"/>
      <c r="N66"/>
      <c r="O66"/>
      <c r="P66"/>
      <c r="Q66"/>
      <c r="R66"/>
      <c r="S66"/>
      <c r="T66"/>
      <c r="U66"/>
      <c r="V66"/>
      <c r="W66"/>
      <c r="X66"/>
      <c r="Y66"/>
      <c r="Z66"/>
      <c r="AA66"/>
      <c r="AB66"/>
    </row>
    <row r="67" spans="1:28" ht="12.75" x14ac:dyDescent="0.2">
      <c r="A67" s="225"/>
      <c r="B67"/>
      <c r="C67"/>
      <c r="D67"/>
      <c r="E67"/>
      <c r="F67"/>
      <c r="G67"/>
      <c r="H67"/>
      <c r="I67"/>
      <c r="J67"/>
      <c r="K67"/>
      <c r="L67"/>
      <c r="M67"/>
      <c r="N67"/>
      <c r="O67"/>
      <c r="P67"/>
      <c r="Q67"/>
      <c r="R67"/>
      <c r="S67"/>
      <c r="T67"/>
      <c r="U67"/>
      <c r="V67"/>
      <c r="W67"/>
      <c r="X67"/>
      <c r="Y67"/>
      <c r="Z67"/>
      <c r="AA67"/>
      <c r="AB67"/>
    </row>
    <row r="68" spans="1:28" ht="12.75" x14ac:dyDescent="0.2">
      <c r="A68" s="225"/>
      <c r="B68"/>
      <c r="C68"/>
      <c r="D68"/>
      <c r="E68"/>
      <c r="F68"/>
      <c r="G68"/>
      <c r="H68"/>
      <c r="I68"/>
      <c r="J68"/>
      <c r="K68"/>
      <c r="L68"/>
      <c r="M68"/>
      <c r="N68"/>
      <c r="O68"/>
      <c r="P68"/>
      <c r="Q68"/>
      <c r="R68"/>
      <c r="S68"/>
      <c r="T68"/>
      <c r="U68"/>
      <c r="V68"/>
      <c r="W68"/>
      <c r="X68"/>
      <c r="Y68"/>
      <c r="Z68"/>
      <c r="AA68"/>
      <c r="AB68"/>
    </row>
    <row r="69" spans="1:28" ht="12.75" x14ac:dyDescent="0.2">
      <c r="A69" s="225"/>
      <c r="B69"/>
      <c r="C69"/>
      <c r="D69"/>
      <c r="E69"/>
      <c r="F69"/>
      <c r="G69"/>
      <c r="H69"/>
      <c r="I69"/>
      <c r="J69"/>
      <c r="K69"/>
      <c r="L69"/>
      <c r="M69"/>
      <c r="N69"/>
      <c r="O69"/>
      <c r="P69"/>
      <c r="Q69"/>
      <c r="R69"/>
      <c r="S69"/>
      <c r="T69"/>
      <c r="U69"/>
      <c r="V69"/>
      <c r="W69"/>
      <c r="X69"/>
      <c r="Y69"/>
      <c r="Z69"/>
      <c r="AA69"/>
      <c r="AB69"/>
    </row>
    <row r="70" spans="1:28" ht="12.75" x14ac:dyDescent="0.2">
      <c r="A70" s="225"/>
      <c r="B70"/>
      <c r="C70"/>
      <c r="D70"/>
      <c r="E70"/>
      <c r="F70"/>
      <c r="G70"/>
      <c r="H70"/>
      <c r="I70"/>
      <c r="J70"/>
      <c r="K70"/>
      <c r="L70"/>
      <c r="M70"/>
      <c r="N70"/>
      <c r="O70"/>
      <c r="P70"/>
      <c r="Q70"/>
      <c r="R70"/>
      <c r="S70"/>
      <c r="T70"/>
      <c r="U70"/>
      <c r="V70"/>
      <c r="W70"/>
      <c r="X70"/>
      <c r="Y70"/>
      <c r="Z70"/>
      <c r="AA70"/>
      <c r="AB70"/>
    </row>
    <row r="71" spans="1:28" ht="12.75" x14ac:dyDescent="0.2">
      <c r="A71" s="225"/>
      <c r="B71"/>
      <c r="C71"/>
      <c r="D71"/>
      <c r="E71"/>
      <c r="F71"/>
      <c r="G71"/>
      <c r="H71"/>
      <c r="I71"/>
      <c r="J71"/>
      <c r="K71"/>
      <c r="L71"/>
      <c r="M71"/>
      <c r="N71"/>
      <c r="O71"/>
      <c r="P71"/>
      <c r="Q71"/>
      <c r="R71"/>
      <c r="S71"/>
      <c r="T71"/>
      <c r="U71"/>
      <c r="V71"/>
      <c r="W71"/>
      <c r="X71"/>
      <c r="Y71"/>
      <c r="Z71"/>
      <c r="AA71"/>
      <c r="AB71"/>
    </row>
    <row r="72" spans="1:28" ht="12.75" x14ac:dyDescent="0.2">
      <c r="A72" s="225"/>
      <c r="B72"/>
      <c r="C72"/>
      <c r="D72"/>
      <c r="E72"/>
      <c r="F72"/>
      <c r="G72"/>
      <c r="H72"/>
      <c r="I72"/>
      <c r="J72"/>
      <c r="K72"/>
      <c r="L72"/>
      <c r="M72"/>
      <c r="N72"/>
      <c r="O72"/>
      <c r="P72"/>
      <c r="Q72"/>
      <c r="R72"/>
      <c r="S72"/>
      <c r="T72"/>
      <c r="U72"/>
      <c r="V72"/>
      <c r="W72"/>
      <c r="X72"/>
      <c r="Y72"/>
      <c r="Z72"/>
      <c r="AA72"/>
      <c r="AB72"/>
    </row>
    <row r="73" spans="1:28" ht="12.75" x14ac:dyDescent="0.2">
      <c r="A73" s="225"/>
      <c r="B73"/>
      <c r="C73"/>
      <c r="D73"/>
      <c r="E73"/>
      <c r="F73"/>
      <c r="G73"/>
      <c r="H73"/>
      <c r="I73"/>
      <c r="J73"/>
      <c r="K73"/>
      <c r="L73"/>
      <c r="M73"/>
      <c r="N73"/>
      <c r="O73"/>
      <c r="P73"/>
      <c r="Q73"/>
      <c r="R73"/>
      <c r="S73"/>
      <c r="T73"/>
      <c r="U73"/>
      <c r="V73"/>
      <c r="W73"/>
      <c r="X73"/>
      <c r="Y73"/>
      <c r="Z73"/>
      <c r="AA73"/>
      <c r="AB73"/>
    </row>
    <row r="74" spans="1:28" ht="12.75" x14ac:dyDescent="0.2">
      <c r="A74" s="225"/>
      <c r="B74"/>
      <c r="C74"/>
      <c r="D74"/>
      <c r="E74"/>
      <c r="F74"/>
      <c r="G74"/>
      <c r="H74"/>
      <c r="I74"/>
      <c r="J74"/>
      <c r="K74"/>
      <c r="L74"/>
      <c r="M74"/>
      <c r="N74"/>
      <c r="O74"/>
      <c r="P74"/>
      <c r="Q74"/>
      <c r="R74"/>
      <c r="S74"/>
      <c r="T74"/>
      <c r="U74"/>
      <c r="V74"/>
      <c r="W74"/>
      <c r="X74"/>
      <c r="Y74"/>
      <c r="Z74"/>
      <c r="AA74"/>
      <c r="AB74"/>
    </row>
    <row r="75" spans="1:28" ht="12.75" x14ac:dyDescent="0.2">
      <c r="A75" s="225"/>
      <c r="B75"/>
      <c r="C75"/>
      <c r="D75"/>
      <c r="E75"/>
      <c r="F75"/>
      <c r="G75"/>
      <c r="H75"/>
      <c r="I75"/>
      <c r="J75"/>
      <c r="K75"/>
      <c r="L75"/>
      <c r="M75"/>
      <c r="N75"/>
      <c r="O75"/>
      <c r="P75"/>
      <c r="Q75"/>
      <c r="R75"/>
      <c r="S75"/>
      <c r="T75"/>
      <c r="U75"/>
      <c r="V75"/>
      <c r="W75"/>
      <c r="X75"/>
      <c r="Y75"/>
      <c r="Z75"/>
      <c r="AA75"/>
      <c r="AB75"/>
    </row>
    <row r="76" spans="1:28" ht="12.75" x14ac:dyDescent="0.2">
      <c r="A76" s="225"/>
      <c r="B76"/>
      <c r="C76"/>
      <c r="D76"/>
      <c r="E76"/>
      <c r="F76"/>
      <c r="G76"/>
      <c r="H76"/>
      <c r="I76"/>
      <c r="J76"/>
      <c r="K76"/>
      <c r="L76"/>
      <c r="M76"/>
      <c r="N76"/>
      <c r="O76"/>
      <c r="P76"/>
      <c r="Q76"/>
      <c r="R76"/>
      <c r="S76"/>
      <c r="T76"/>
      <c r="U76"/>
      <c r="V76"/>
      <c r="W76"/>
      <c r="X76"/>
      <c r="Y76"/>
      <c r="Z76"/>
      <c r="AA76"/>
      <c r="AB76"/>
    </row>
    <row r="77" spans="1:28" ht="12.75" x14ac:dyDescent="0.2">
      <c r="A77" s="225"/>
      <c r="B77"/>
      <c r="C77"/>
      <c r="D77"/>
      <c r="E77"/>
      <c r="F77"/>
      <c r="G77"/>
      <c r="H77"/>
      <c r="I77"/>
      <c r="J77"/>
      <c r="K77"/>
      <c r="L77"/>
      <c r="M77"/>
      <c r="N77"/>
      <c r="O77"/>
      <c r="P77"/>
      <c r="Q77"/>
      <c r="R77"/>
      <c r="S77"/>
      <c r="T77"/>
      <c r="U77"/>
      <c r="V77"/>
      <c r="W77"/>
      <c r="X77"/>
      <c r="Y77"/>
      <c r="Z77"/>
      <c r="AA77"/>
      <c r="AB77"/>
    </row>
    <row r="78" spans="1:28" ht="12.75" x14ac:dyDescent="0.2">
      <c r="A78" s="225"/>
      <c r="B78"/>
      <c r="C78"/>
      <c r="D78"/>
      <c r="E78"/>
      <c r="F78"/>
      <c r="G78"/>
      <c r="H78"/>
      <c r="I78"/>
      <c r="J78"/>
      <c r="K78"/>
      <c r="L78"/>
      <c r="M78"/>
      <c r="N78"/>
      <c r="O78"/>
      <c r="P78"/>
      <c r="Q78"/>
      <c r="R78"/>
      <c r="S78"/>
      <c r="T78"/>
      <c r="U78"/>
      <c r="V78"/>
      <c r="W78"/>
      <c r="X78"/>
      <c r="Y78"/>
      <c r="Z78"/>
      <c r="AA78"/>
      <c r="AB78"/>
    </row>
    <row r="79" spans="1:28" ht="12.75" x14ac:dyDescent="0.2">
      <c r="A79" s="225"/>
      <c r="B79"/>
      <c r="C79"/>
      <c r="D79"/>
      <c r="E79"/>
      <c r="F79"/>
      <c r="G79"/>
      <c r="H79"/>
      <c r="I79"/>
      <c r="J79"/>
      <c r="K79"/>
      <c r="L79"/>
      <c r="M79"/>
      <c r="N79"/>
      <c r="O79"/>
      <c r="P79"/>
      <c r="Q79"/>
      <c r="R79"/>
      <c r="S79"/>
      <c r="T79"/>
      <c r="U79"/>
      <c r="V79"/>
      <c r="W79"/>
      <c r="X79"/>
      <c r="Y79"/>
      <c r="Z79"/>
      <c r="AA79"/>
      <c r="AB79"/>
    </row>
    <row r="80" spans="1:28" ht="12.75" x14ac:dyDescent="0.2">
      <c r="A80" s="225"/>
      <c r="B80"/>
      <c r="C80"/>
      <c r="D80"/>
      <c r="E80"/>
      <c r="F80"/>
      <c r="G80"/>
      <c r="H80"/>
      <c r="I80"/>
      <c r="J80"/>
      <c r="K80"/>
      <c r="L80"/>
      <c r="M80"/>
      <c r="N80"/>
      <c r="O80"/>
      <c r="P80"/>
      <c r="Q80"/>
      <c r="R80"/>
      <c r="S80"/>
      <c r="T80"/>
      <c r="U80"/>
      <c r="V80"/>
      <c r="W80"/>
      <c r="X80"/>
      <c r="Y80"/>
      <c r="Z80"/>
      <c r="AA80"/>
      <c r="AB80"/>
    </row>
    <row r="81" spans="1:28" ht="12.75" x14ac:dyDescent="0.2">
      <c r="A81" s="225"/>
      <c r="B81"/>
      <c r="C81"/>
      <c r="D81"/>
      <c r="E81"/>
      <c r="F81"/>
      <c r="G81"/>
      <c r="H81"/>
      <c r="I81"/>
      <c r="J81"/>
      <c r="K81"/>
      <c r="L81"/>
      <c r="M81"/>
      <c r="N81"/>
      <c r="O81"/>
      <c r="P81"/>
      <c r="Q81"/>
      <c r="R81"/>
      <c r="S81"/>
      <c r="T81"/>
      <c r="U81"/>
      <c r="V81"/>
      <c r="W81"/>
      <c r="X81"/>
      <c r="Y81"/>
      <c r="Z81"/>
      <c r="AA81"/>
      <c r="AB81"/>
    </row>
    <row r="82" spans="1:28" ht="12.75" x14ac:dyDescent="0.2">
      <c r="A82" s="225"/>
      <c r="B82"/>
      <c r="C82"/>
      <c r="D82"/>
      <c r="E82"/>
      <c r="F82"/>
      <c r="G82"/>
      <c r="H82"/>
      <c r="I82"/>
      <c r="J82"/>
      <c r="K82"/>
      <c r="L82"/>
      <c r="M82"/>
      <c r="N82"/>
      <c r="O82"/>
      <c r="P82"/>
      <c r="Q82"/>
      <c r="R82"/>
      <c r="S82"/>
      <c r="T82"/>
      <c r="U82"/>
      <c r="V82"/>
      <c r="W82"/>
      <c r="X82"/>
      <c r="Y82"/>
      <c r="Z82"/>
      <c r="AA82"/>
      <c r="AB82"/>
    </row>
    <row r="83" spans="1:28" ht="12.75" x14ac:dyDescent="0.2">
      <c r="A83" s="225"/>
      <c r="B83"/>
      <c r="C83"/>
      <c r="D83"/>
      <c r="E83"/>
      <c r="F83"/>
      <c r="G83"/>
      <c r="H83"/>
      <c r="I83"/>
      <c r="J83"/>
      <c r="K83"/>
      <c r="L83"/>
      <c r="M83"/>
      <c r="N83"/>
      <c r="O83"/>
      <c r="P83"/>
      <c r="Q83"/>
      <c r="R83"/>
      <c r="S83"/>
      <c r="T83"/>
      <c r="U83"/>
      <c r="V83"/>
      <c r="W83"/>
      <c r="X83"/>
      <c r="Y83"/>
      <c r="Z83"/>
      <c r="AA83"/>
      <c r="AB83"/>
    </row>
    <row r="84" spans="1:28" ht="12.75" x14ac:dyDescent="0.2">
      <c r="A84" s="225"/>
      <c r="B84"/>
      <c r="C84"/>
      <c r="D84"/>
      <c r="E84"/>
      <c r="F84"/>
      <c r="G84"/>
      <c r="H84"/>
      <c r="I84"/>
      <c r="J84"/>
      <c r="K84"/>
      <c r="L84"/>
      <c r="M84"/>
      <c r="N84"/>
      <c r="O84"/>
      <c r="P84"/>
      <c r="Q84"/>
      <c r="R84"/>
      <c r="S84"/>
      <c r="T84"/>
      <c r="U84"/>
      <c r="V84"/>
      <c r="W84"/>
      <c r="X84"/>
      <c r="Y84"/>
      <c r="Z84"/>
      <c r="AA84"/>
      <c r="AB84"/>
    </row>
    <row r="85" spans="1:28" ht="12.75" x14ac:dyDescent="0.2">
      <c r="A85" s="225"/>
      <c r="B85"/>
      <c r="C85"/>
      <c r="D85"/>
      <c r="E85"/>
      <c r="F85"/>
      <c r="G85"/>
      <c r="H85"/>
      <c r="I85"/>
      <c r="J85"/>
      <c r="K85"/>
      <c r="L85"/>
      <c r="M85"/>
      <c r="N85"/>
      <c r="O85"/>
      <c r="P85"/>
      <c r="Q85"/>
      <c r="R85"/>
      <c r="S85"/>
      <c r="T85"/>
      <c r="U85"/>
      <c r="V85"/>
      <c r="W85"/>
      <c r="X85"/>
      <c r="Y85"/>
      <c r="Z85"/>
      <c r="AA85"/>
      <c r="AB85"/>
    </row>
    <row r="86" spans="1:28" ht="12.75" x14ac:dyDescent="0.2">
      <c r="A86" s="225"/>
      <c r="B86"/>
      <c r="C86"/>
      <c r="D86"/>
      <c r="E86"/>
      <c r="F86"/>
      <c r="G86"/>
      <c r="H86"/>
      <c r="I86"/>
      <c r="J86"/>
      <c r="K86"/>
      <c r="L86"/>
      <c r="M86"/>
      <c r="N86"/>
      <c r="O86"/>
      <c r="P86"/>
      <c r="Q86"/>
      <c r="R86"/>
      <c r="S86"/>
      <c r="T86"/>
      <c r="U86"/>
      <c r="V86"/>
      <c r="W86"/>
      <c r="X86"/>
      <c r="Y86"/>
      <c r="Z86"/>
      <c r="AA86"/>
      <c r="AB86"/>
    </row>
    <row r="87" spans="1:28" ht="12.75" x14ac:dyDescent="0.2">
      <c r="A87" s="225"/>
      <c r="B87"/>
      <c r="C87"/>
      <c r="D87"/>
      <c r="E87"/>
      <c r="F87"/>
      <c r="G87"/>
      <c r="H87"/>
      <c r="I87"/>
      <c r="J87"/>
      <c r="K87"/>
      <c r="L87"/>
      <c r="M87"/>
      <c r="N87"/>
      <c r="O87"/>
      <c r="P87"/>
      <c r="Q87"/>
      <c r="R87"/>
      <c r="S87"/>
      <c r="T87"/>
      <c r="U87"/>
      <c r="V87"/>
      <c r="W87"/>
      <c r="X87"/>
      <c r="Y87"/>
      <c r="Z87"/>
      <c r="AA87"/>
      <c r="AB87"/>
    </row>
    <row r="88" spans="1:28" ht="12.75" x14ac:dyDescent="0.2">
      <c r="A88" s="225"/>
      <c r="B88"/>
      <c r="C88"/>
      <c r="D88"/>
      <c r="E88"/>
      <c r="F88"/>
      <c r="G88"/>
      <c r="H88"/>
      <c r="I88"/>
      <c r="J88"/>
      <c r="K88"/>
      <c r="L88"/>
      <c r="M88"/>
      <c r="N88"/>
      <c r="O88"/>
      <c r="P88"/>
      <c r="Q88"/>
      <c r="R88"/>
      <c r="S88"/>
      <c r="T88"/>
      <c r="U88"/>
      <c r="V88"/>
      <c r="W88"/>
      <c r="X88"/>
      <c r="Y88"/>
      <c r="Z88"/>
      <c r="AA88"/>
      <c r="AB88"/>
    </row>
    <row r="89" spans="1:28" ht="12.75" x14ac:dyDescent="0.2">
      <c r="A89" s="225"/>
      <c r="B89"/>
      <c r="C89"/>
      <c r="D89"/>
      <c r="E89"/>
      <c r="F89"/>
      <c r="G89"/>
      <c r="H89"/>
      <c r="I89"/>
      <c r="J89"/>
      <c r="K89"/>
      <c r="L89"/>
      <c r="M89"/>
      <c r="N89"/>
      <c r="O89"/>
      <c r="P89"/>
      <c r="Q89"/>
      <c r="R89"/>
      <c r="S89"/>
      <c r="T89"/>
      <c r="U89"/>
      <c r="V89"/>
      <c r="W89"/>
      <c r="X89"/>
      <c r="Y89"/>
      <c r="Z89"/>
      <c r="AA89"/>
      <c r="AB89"/>
    </row>
    <row r="90" spans="1:28" ht="12.75" x14ac:dyDescent="0.2">
      <c r="A90" s="225"/>
      <c r="B90"/>
      <c r="C90"/>
      <c r="D90"/>
      <c r="E90"/>
      <c r="F90"/>
      <c r="G90"/>
      <c r="H90"/>
      <c r="I90"/>
      <c r="J90"/>
      <c r="K90"/>
      <c r="L90"/>
      <c r="M90"/>
      <c r="N90"/>
      <c r="O90"/>
      <c r="P90"/>
      <c r="Q90"/>
      <c r="R90"/>
      <c r="S90"/>
      <c r="T90"/>
      <c r="U90"/>
      <c r="V90"/>
      <c r="W90"/>
      <c r="X90"/>
      <c r="Y90"/>
      <c r="Z90"/>
      <c r="AA90"/>
      <c r="AB90"/>
    </row>
    <row r="91" spans="1:28" ht="12.75" x14ac:dyDescent="0.2">
      <c r="A91" s="225"/>
      <c r="B91"/>
      <c r="C91"/>
      <c r="D91"/>
      <c r="E91"/>
      <c r="F91"/>
      <c r="G91"/>
      <c r="H91"/>
      <c r="I91"/>
      <c r="J91"/>
      <c r="K91"/>
      <c r="L91"/>
      <c r="M91"/>
      <c r="N91"/>
      <c r="O91"/>
      <c r="P91"/>
      <c r="Q91"/>
      <c r="R91"/>
      <c r="S91"/>
      <c r="T91"/>
      <c r="U91"/>
      <c r="V91"/>
      <c r="W91"/>
      <c r="X91"/>
      <c r="Y91"/>
      <c r="Z91"/>
      <c r="AA91"/>
      <c r="AB91"/>
    </row>
    <row r="92" spans="1:28" ht="12.75" x14ac:dyDescent="0.2">
      <c r="A92" s="225"/>
      <c r="B92"/>
      <c r="C92"/>
      <c r="D92"/>
      <c r="E92"/>
      <c r="F92"/>
      <c r="G92"/>
      <c r="H92"/>
      <c r="I92"/>
      <c r="J92"/>
      <c r="K92"/>
      <c r="L92"/>
      <c r="M92"/>
      <c r="N92"/>
      <c r="O92"/>
      <c r="P92"/>
      <c r="Q92"/>
      <c r="R92"/>
      <c r="S92"/>
      <c r="T92"/>
      <c r="U92"/>
      <c r="V92"/>
      <c r="W92"/>
      <c r="X92"/>
      <c r="Y92"/>
      <c r="Z92"/>
      <c r="AA92"/>
      <c r="AB92"/>
    </row>
    <row r="93" spans="1:28" ht="12.75" x14ac:dyDescent="0.2">
      <c r="A93" s="225"/>
      <c r="B93"/>
      <c r="C93"/>
      <c r="D93"/>
      <c r="E93"/>
      <c r="F93"/>
      <c r="G93"/>
      <c r="H93"/>
      <c r="I93"/>
      <c r="J93"/>
      <c r="K93"/>
      <c r="L93"/>
      <c r="M93"/>
      <c r="N93"/>
      <c r="O93"/>
      <c r="P93"/>
      <c r="Q93"/>
      <c r="R93"/>
      <c r="S93"/>
      <c r="T93"/>
      <c r="U93"/>
      <c r="V93"/>
      <c r="W93"/>
      <c r="X93"/>
      <c r="Y93"/>
      <c r="Z93"/>
      <c r="AA93"/>
      <c r="AB93"/>
    </row>
    <row r="94" spans="1:28" ht="12.75" x14ac:dyDescent="0.2">
      <c r="A94" s="225"/>
      <c r="B94"/>
      <c r="C94"/>
      <c r="D94"/>
      <c r="E94"/>
      <c r="F94"/>
      <c r="G94"/>
      <c r="H94"/>
      <c r="I94"/>
      <c r="J94"/>
      <c r="K94"/>
      <c r="L94"/>
      <c r="M94"/>
      <c r="N94"/>
      <c r="O94"/>
      <c r="P94"/>
      <c r="Q94"/>
      <c r="R94"/>
      <c r="S94"/>
      <c r="T94"/>
      <c r="U94"/>
      <c r="V94"/>
      <c r="W94"/>
      <c r="X94"/>
      <c r="Y94"/>
      <c r="Z94"/>
      <c r="AA94"/>
      <c r="AB94"/>
    </row>
    <row r="95" spans="1:28" ht="12.75" x14ac:dyDescent="0.2">
      <c r="A95" s="225"/>
      <c r="B95"/>
      <c r="C95"/>
      <c r="D95"/>
      <c r="E95"/>
      <c r="F95"/>
      <c r="G95"/>
      <c r="H95"/>
      <c r="I95"/>
      <c r="J95"/>
      <c r="K95"/>
      <c r="L95"/>
      <c r="M95"/>
      <c r="N95"/>
      <c r="O95"/>
      <c r="P95"/>
      <c r="Q95"/>
      <c r="R95"/>
      <c r="S95"/>
      <c r="T95"/>
      <c r="U95"/>
      <c r="V95"/>
      <c r="W95"/>
      <c r="X95"/>
      <c r="Y95"/>
      <c r="Z95"/>
      <c r="AA95"/>
      <c r="AB95"/>
    </row>
    <row r="96" spans="1:28" ht="12.75" x14ac:dyDescent="0.2">
      <c r="A96" s="225"/>
      <c r="B96"/>
      <c r="C96"/>
      <c r="D96"/>
      <c r="E96"/>
      <c r="F96"/>
      <c r="G96"/>
      <c r="H96"/>
      <c r="I96"/>
      <c r="J96"/>
      <c r="K96"/>
      <c r="L96"/>
      <c r="M96"/>
      <c r="N96"/>
      <c r="O96"/>
      <c r="P96"/>
      <c r="Q96"/>
      <c r="R96"/>
      <c r="S96"/>
      <c r="T96"/>
      <c r="U96"/>
      <c r="V96"/>
      <c r="W96"/>
      <c r="X96"/>
      <c r="Y96"/>
      <c r="Z96"/>
      <c r="AA96"/>
      <c r="AB96"/>
    </row>
    <row r="97" spans="1:28" ht="12.75" x14ac:dyDescent="0.2">
      <c r="A97" s="225"/>
      <c r="B97"/>
      <c r="C97"/>
      <c r="D97"/>
      <c r="E97"/>
      <c r="F97"/>
      <c r="G97"/>
      <c r="H97"/>
      <c r="I97"/>
      <c r="J97"/>
      <c r="K97"/>
      <c r="L97"/>
      <c r="M97"/>
      <c r="N97"/>
      <c r="O97"/>
      <c r="P97"/>
      <c r="Q97"/>
      <c r="R97"/>
      <c r="S97"/>
      <c r="T97"/>
      <c r="U97"/>
      <c r="V97"/>
      <c r="W97"/>
      <c r="X97"/>
      <c r="Y97"/>
      <c r="Z97"/>
      <c r="AA97"/>
      <c r="AB97"/>
    </row>
    <row r="98" spans="1:28" ht="12.75" x14ac:dyDescent="0.2">
      <c r="A98" s="225"/>
      <c r="B98"/>
      <c r="C98"/>
      <c r="D98"/>
      <c r="E98"/>
      <c r="F98"/>
      <c r="G98"/>
      <c r="H98"/>
      <c r="I98"/>
      <c r="J98"/>
      <c r="K98"/>
      <c r="L98"/>
      <c r="M98"/>
      <c r="N98"/>
      <c r="O98"/>
      <c r="P98"/>
      <c r="Q98"/>
      <c r="R98"/>
      <c r="S98"/>
      <c r="T98"/>
      <c r="U98"/>
      <c r="V98"/>
      <c r="W98"/>
      <c r="X98"/>
      <c r="Y98"/>
      <c r="Z98"/>
      <c r="AA98"/>
      <c r="AB98"/>
    </row>
    <row r="99" spans="1:28" ht="12.75" x14ac:dyDescent="0.2">
      <c r="A99" s="225"/>
      <c r="B99"/>
      <c r="C99"/>
      <c r="D99"/>
      <c r="E99"/>
      <c r="F99"/>
      <c r="G99"/>
      <c r="H99"/>
      <c r="I99"/>
      <c r="J99"/>
      <c r="K99"/>
      <c r="L99"/>
      <c r="M99"/>
      <c r="N99"/>
      <c r="O99"/>
      <c r="P99"/>
      <c r="Q99"/>
      <c r="R99"/>
      <c r="S99"/>
      <c r="T99"/>
      <c r="U99"/>
      <c r="V99"/>
      <c r="W99"/>
      <c r="X99"/>
      <c r="Y99"/>
      <c r="Z99"/>
      <c r="AA99"/>
      <c r="AB99"/>
    </row>
    <row r="100" spans="1:28" ht="12.75" x14ac:dyDescent="0.2">
      <c r="A100" s="225"/>
      <c r="B100"/>
      <c r="C100"/>
      <c r="D100"/>
      <c r="E100"/>
      <c r="F100"/>
      <c r="G100"/>
      <c r="H100"/>
      <c r="I100"/>
      <c r="J100"/>
      <c r="K100"/>
      <c r="L100"/>
      <c r="M100"/>
      <c r="N100"/>
      <c r="O100"/>
      <c r="P100"/>
      <c r="Q100"/>
      <c r="R100"/>
      <c r="S100"/>
      <c r="T100"/>
      <c r="U100"/>
      <c r="V100"/>
      <c r="W100"/>
      <c r="X100"/>
      <c r="Y100"/>
      <c r="Z100"/>
      <c r="AA100"/>
      <c r="AB100"/>
    </row>
    <row r="101" spans="1:28" ht="12.75" x14ac:dyDescent="0.2">
      <c r="A101" s="225"/>
      <c r="B101"/>
      <c r="C101"/>
      <c r="D101"/>
      <c r="E101"/>
      <c r="F101"/>
      <c r="G101"/>
      <c r="H101"/>
      <c r="I101"/>
      <c r="J101"/>
      <c r="K101"/>
      <c r="L101"/>
      <c r="M101"/>
      <c r="N101"/>
      <c r="O101"/>
      <c r="P101"/>
      <c r="Q101"/>
      <c r="R101"/>
      <c r="S101"/>
      <c r="T101"/>
      <c r="U101"/>
      <c r="V101"/>
      <c r="W101"/>
      <c r="X101"/>
      <c r="Y101"/>
      <c r="Z101"/>
      <c r="AA101"/>
      <c r="AB101"/>
    </row>
    <row r="102" spans="1:28" ht="12.75" x14ac:dyDescent="0.2">
      <c r="A102" s="225"/>
      <c r="B102"/>
      <c r="C102"/>
      <c r="D102"/>
      <c r="E102"/>
      <c r="F102"/>
      <c r="G102"/>
      <c r="H102"/>
      <c r="I102"/>
      <c r="J102"/>
      <c r="K102"/>
      <c r="L102"/>
      <c r="M102"/>
      <c r="N102"/>
      <c r="O102"/>
      <c r="P102"/>
      <c r="Q102"/>
      <c r="R102"/>
      <c r="S102"/>
      <c r="T102"/>
      <c r="U102"/>
      <c r="V102"/>
      <c r="W102"/>
      <c r="X102"/>
      <c r="Y102"/>
      <c r="Z102"/>
      <c r="AA102"/>
      <c r="AB102"/>
    </row>
    <row r="103" spans="1:28" ht="12.75" x14ac:dyDescent="0.2">
      <c r="A103" s="225"/>
      <c r="B103"/>
      <c r="C103"/>
      <c r="D103"/>
      <c r="E103"/>
      <c r="F103"/>
      <c r="G103"/>
      <c r="H103"/>
      <c r="I103"/>
      <c r="J103"/>
      <c r="K103"/>
      <c r="L103"/>
      <c r="M103"/>
      <c r="N103"/>
      <c r="O103"/>
      <c r="P103"/>
      <c r="Q103"/>
      <c r="R103"/>
      <c r="S103"/>
      <c r="T103"/>
      <c r="U103"/>
      <c r="V103"/>
      <c r="W103"/>
      <c r="X103"/>
      <c r="Y103"/>
      <c r="Z103"/>
      <c r="AA103"/>
      <c r="AB103"/>
    </row>
    <row r="104" spans="1:28" ht="12.75" x14ac:dyDescent="0.2">
      <c r="A104" s="225"/>
      <c r="B104"/>
      <c r="C104"/>
      <c r="D104"/>
      <c r="E104"/>
      <c r="F104"/>
      <c r="G104"/>
      <c r="H104"/>
      <c r="I104"/>
      <c r="J104"/>
      <c r="K104"/>
      <c r="L104"/>
      <c r="M104"/>
      <c r="N104"/>
      <c r="O104"/>
      <c r="P104"/>
      <c r="Q104"/>
      <c r="R104"/>
      <c r="S104"/>
      <c r="T104"/>
      <c r="U104"/>
      <c r="V104"/>
      <c r="W104"/>
      <c r="X104"/>
      <c r="Y104"/>
      <c r="Z104"/>
      <c r="AA104"/>
      <c r="AB104"/>
    </row>
    <row r="105" spans="1:28" ht="12.75" x14ac:dyDescent="0.2">
      <c r="A105" s="225"/>
      <c r="B105"/>
      <c r="C105"/>
      <c r="D105"/>
      <c r="E105"/>
      <c r="F105"/>
      <c r="G105"/>
      <c r="H105"/>
      <c r="I105"/>
      <c r="J105"/>
      <c r="K105"/>
      <c r="L105"/>
      <c r="M105"/>
      <c r="N105"/>
      <c r="O105"/>
      <c r="P105"/>
      <c r="Q105"/>
      <c r="R105"/>
      <c r="S105"/>
      <c r="T105"/>
      <c r="U105"/>
      <c r="V105"/>
      <c r="W105"/>
      <c r="X105"/>
      <c r="Y105"/>
      <c r="Z105"/>
      <c r="AA105"/>
      <c r="AB105"/>
    </row>
    <row r="106" spans="1:28" ht="12.75" x14ac:dyDescent="0.2">
      <c r="A106" s="225"/>
      <c r="B106"/>
      <c r="C106"/>
      <c r="D106"/>
      <c r="E106"/>
      <c r="F106"/>
      <c r="G106"/>
      <c r="H106"/>
      <c r="I106"/>
      <c r="J106"/>
      <c r="K106"/>
      <c r="L106"/>
      <c r="M106"/>
      <c r="N106"/>
      <c r="O106"/>
      <c r="P106"/>
      <c r="Q106"/>
      <c r="R106"/>
      <c r="S106"/>
      <c r="T106"/>
      <c r="U106"/>
      <c r="V106"/>
      <c r="W106"/>
      <c r="X106"/>
      <c r="Y106"/>
      <c r="Z106"/>
      <c r="AA106"/>
      <c r="AB106"/>
    </row>
    <row r="107" spans="1:28" ht="12.75" x14ac:dyDescent="0.2">
      <c r="A107" s="225"/>
      <c r="B107"/>
      <c r="C107"/>
      <c r="D107"/>
      <c r="E107"/>
      <c r="F107"/>
      <c r="G107"/>
      <c r="H107"/>
      <c r="I107"/>
      <c r="J107"/>
      <c r="K107"/>
      <c r="L107"/>
      <c r="M107"/>
      <c r="N107"/>
      <c r="O107"/>
      <c r="P107"/>
      <c r="Q107"/>
      <c r="R107"/>
      <c r="S107"/>
      <c r="T107"/>
      <c r="U107"/>
      <c r="V107"/>
      <c r="W107"/>
      <c r="X107"/>
      <c r="Y107"/>
      <c r="Z107"/>
      <c r="AA107"/>
      <c r="AB107"/>
    </row>
    <row r="108" spans="1:28" ht="12.75" x14ac:dyDescent="0.2">
      <c r="A108" s="225"/>
      <c r="B108"/>
      <c r="C108"/>
      <c r="D108"/>
      <c r="E108"/>
      <c r="F108"/>
      <c r="G108"/>
      <c r="H108"/>
      <c r="I108"/>
      <c r="J108"/>
      <c r="K108"/>
      <c r="L108"/>
      <c r="M108"/>
      <c r="N108"/>
      <c r="O108"/>
      <c r="P108"/>
      <c r="Q108"/>
      <c r="R108"/>
      <c r="S108"/>
      <c r="T108"/>
      <c r="U108"/>
      <c r="V108"/>
      <c r="W108"/>
      <c r="X108"/>
      <c r="Y108"/>
      <c r="Z108"/>
      <c r="AA108"/>
      <c r="AB108"/>
    </row>
    <row r="109" spans="1:28" ht="12.75" x14ac:dyDescent="0.2">
      <c r="A109" s="225"/>
      <c r="B109"/>
      <c r="C109"/>
      <c r="D109"/>
      <c r="E109"/>
      <c r="F109"/>
      <c r="G109"/>
      <c r="H109"/>
      <c r="I109"/>
      <c r="J109"/>
      <c r="K109"/>
      <c r="L109"/>
      <c r="M109"/>
      <c r="N109"/>
      <c r="O109"/>
      <c r="P109"/>
      <c r="Q109"/>
      <c r="R109"/>
      <c r="S109"/>
      <c r="T109"/>
      <c r="U109"/>
      <c r="V109"/>
      <c r="W109"/>
      <c r="X109"/>
      <c r="Y109"/>
      <c r="Z109"/>
      <c r="AA109"/>
      <c r="AB109"/>
    </row>
    <row r="110" spans="1:28" ht="12.75" x14ac:dyDescent="0.2">
      <c r="A110" s="225"/>
      <c r="B110"/>
      <c r="C110"/>
      <c r="D110"/>
      <c r="E110"/>
      <c r="F110"/>
      <c r="G110"/>
      <c r="H110"/>
      <c r="I110"/>
      <c r="J110"/>
      <c r="K110"/>
      <c r="L110"/>
      <c r="M110"/>
      <c r="N110"/>
      <c r="O110"/>
      <c r="P110"/>
      <c r="Q110"/>
      <c r="R110"/>
      <c r="S110"/>
      <c r="T110"/>
      <c r="U110"/>
      <c r="V110"/>
      <c r="W110"/>
      <c r="X110"/>
      <c r="Y110"/>
      <c r="Z110"/>
      <c r="AA110"/>
      <c r="AB110"/>
    </row>
    <row r="111" spans="1:28" ht="12.75" x14ac:dyDescent="0.2">
      <c r="A111" s="225"/>
      <c r="B111"/>
      <c r="C111"/>
      <c r="D111"/>
      <c r="E111"/>
      <c r="F111"/>
      <c r="G111"/>
      <c r="H111"/>
      <c r="I111"/>
      <c r="J111"/>
      <c r="K111"/>
      <c r="L111"/>
      <c r="M111"/>
      <c r="N111"/>
      <c r="O111"/>
      <c r="P111"/>
      <c r="Q111"/>
      <c r="R111"/>
      <c r="S111"/>
      <c r="T111"/>
      <c r="U111"/>
      <c r="V111"/>
      <c r="W111"/>
      <c r="X111"/>
      <c r="Y111"/>
      <c r="Z111"/>
      <c r="AA111"/>
      <c r="AB111"/>
    </row>
    <row r="112" spans="1:28" ht="12.75" x14ac:dyDescent="0.2">
      <c r="A112" s="225"/>
      <c r="B112"/>
      <c r="C112"/>
      <c r="D112"/>
      <c r="E112"/>
      <c r="F112"/>
      <c r="G112"/>
      <c r="H112"/>
      <c r="I112"/>
      <c r="J112"/>
      <c r="K112"/>
      <c r="L112"/>
      <c r="M112"/>
      <c r="N112"/>
      <c r="O112"/>
      <c r="P112"/>
      <c r="Q112"/>
      <c r="R112"/>
      <c r="S112"/>
      <c r="T112"/>
      <c r="U112"/>
      <c r="V112"/>
      <c r="W112"/>
      <c r="X112"/>
      <c r="Y112"/>
      <c r="Z112"/>
      <c r="AA112"/>
      <c r="AB112"/>
    </row>
    <row r="113" spans="1:28" ht="12.75" x14ac:dyDescent="0.2">
      <c r="A113" s="225"/>
      <c r="B113"/>
      <c r="C113"/>
      <c r="D113"/>
      <c r="E113"/>
      <c r="F113"/>
      <c r="G113"/>
      <c r="H113"/>
      <c r="I113"/>
      <c r="J113"/>
      <c r="K113"/>
      <c r="L113"/>
      <c r="M113"/>
      <c r="N113"/>
      <c r="O113"/>
      <c r="P113"/>
      <c r="Q113"/>
      <c r="R113"/>
      <c r="S113"/>
      <c r="T113"/>
      <c r="U113"/>
      <c r="V113"/>
      <c r="W113"/>
      <c r="X113"/>
      <c r="Y113"/>
      <c r="Z113"/>
      <c r="AA113"/>
      <c r="AB113"/>
    </row>
    <row r="114" spans="1:28" ht="12.75" x14ac:dyDescent="0.2">
      <c r="A114" s="225"/>
      <c r="B114"/>
      <c r="C114"/>
      <c r="D114"/>
      <c r="E114"/>
      <c r="F114"/>
      <c r="G114"/>
      <c r="H114"/>
      <c r="I114"/>
      <c r="J114"/>
      <c r="K114"/>
      <c r="L114"/>
      <c r="M114"/>
      <c r="N114"/>
      <c r="O114"/>
      <c r="P114"/>
      <c r="Q114"/>
      <c r="R114"/>
      <c r="S114"/>
      <c r="T114"/>
      <c r="U114"/>
      <c r="V114"/>
      <c r="W114"/>
      <c r="X114"/>
      <c r="Y114"/>
      <c r="Z114"/>
      <c r="AA114"/>
      <c r="AB114"/>
    </row>
    <row r="115" spans="1:28" ht="12.75" x14ac:dyDescent="0.2">
      <c r="A115" s="225"/>
      <c r="B115"/>
      <c r="C115"/>
      <c r="D115"/>
      <c r="E115"/>
      <c r="F115"/>
      <c r="G115"/>
      <c r="H115"/>
      <c r="I115"/>
      <c r="J115"/>
      <c r="K115"/>
      <c r="L115"/>
      <c r="M115"/>
      <c r="N115"/>
      <c r="O115"/>
      <c r="P115"/>
      <c r="Q115"/>
      <c r="R115"/>
      <c r="S115"/>
      <c r="T115"/>
      <c r="U115"/>
      <c r="V115"/>
      <c r="W115"/>
      <c r="X115"/>
      <c r="Y115"/>
      <c r="Z115"/>
      <c r="AA115"/>
      <c r="AB115"/>
    </row>
    <row r="116" spans="1:28" ht="12.75" x14ac:dyDescent="0.2">
      <c r="A116" s="225"/>
      <c r="B116"/>
      <c r="C116"/>
      <c r="D116"/>
      <c r="E116"/>
      <c r="F116"/>
      <c r="G116"/>
      <c r="H116"/>
      <c r="I116"/>
      <c r="J116"/>
      <c r="K116"/>
      <c r="L116"/>
      <c r="M116"/>
      <c r="N116"/>
      <c r="O116"/>
      <c r="P116"/>
      <c r="Q116"/>
      <c r="R116"/>
      <c r="S116"/>
      <c r="T116"/>
      <c r="U116"/>
      <c r="V116"/>
      <c r="W116"/>
      <c r="X116"/>
      <c r="Y116"/>
      <c r="Z116"/>
      <c r="AA116"/>
      <c r="AB116"/>
    </row>
    <row r="117" spans="1:28" ht="12.75" x14ac:dyDescent="0.2">
      <c r="A117" s="225"/>
      <c r="B117"/>
      <c r="C117"/>
      <c r="D117"/>
      <c r="E117"/>
      <c r="F117"/>
      <c r="G117"/>
      <c r="H117"/>
      <c r="I117"/>
      <c r="J117"/>
      <c r="K117"/>
      <c r="L117"/>
      <c r="M117"/>
      <c r="N117"/>
      <c r="O117"/>
      <c r="P117"/>
      <c r="Q117"/>
      <c r="R117"/>
      <c r="S117"/>
      <c r="T117"/>
      <c r="U117"/>
      <c r="V117"/>
      <c r="W117"/>
      <c r="X117"/>
      <c r="Y117"/>
      <c r="Z117"/>
      <c r="AA117"/>
      <c r="AB117"/>
    </row>
    <row r="118" spans="1:28" ht="12.75" x14ac:dyDescent="0.2">
      <c r="A118" s="225"/>
      <c r="B118"/>
      <c r="C118"/>
      <c r="D118"/>
      <c r="E118"/>
      <c r="F118"/>
      <c r="G118"/>
      <c r="H118"/>
      <c r="I118"/>
      <c r="J118"/>
      <c r="K118"/>
      <c r="L118"/>
      <c r="M118"/>
      <c r="N118"/>
      <c r="O118"/>
      <c r="P118"/>
      <c r="Q118"/>
      <c r="R118"/>
      <c r="S118"/>
      <c r="T118"/>
      <c r="U118"/>
      <c r="V118"/>
      <c r="W118"/>
      <c r="X118"/>
      <c r="Y118"/>
      <c r="Z118"/>
      <c r="AA118"/>
      <c r="AB118"/>
    </row>
    <row r="119" spans="1:28" ht="12.75" x14ac:dyDescent="0.2">
      <c r="A119" s="225"/>
      <c r="B119"/>
      <c r="C119"/>
      <c r="D119"/>
      <c r="E119"/>
      <c r="F119"/>
      <c r="G119"/>
      <c r="H119"/>
      <c r="I119"/>
      <c r="J119"/>
      <c r="K119"/>
      <c r="L119"/>
      <c r="M119"/>
      <c r="N119"/>
      <c r="O119"/>
      <c r="P119"/>
      <c r="Q119"/>
      <c r="R119"/>
      <c r="S119"/>
      <c r="T119"/>
      <c r="U119"/>
      <c r="V119"/>
      <c r="W119"/>
      <c r="X119"/>
      <c r="Y119"/>
      <c r="Z119"/>
      <c r="AA119"/>
      <c r="AB119"/>
    </row>
    <row r="120" spans="1:28" ht="12.75" x14ac:dyDescent="0.2">
      <c r="A120" s="225"/>
      <c r="B120"/>
      <c r="C120"/>
      <c r="D120"/>
      <c r="E120"/>
      <c r="F120"/>
      <c r="G120"/>
      <c r="H120"/>
      <c r="I120"/>
      <c r="J120"/>
      <c r="K120"/>
      <c r="L120"/>
      <c r="M120"/>
      <c r="N120"/>
      <c r="O120"/>
      <c r="P120"/>
      <c r="Q120"/>
      <c r="R120"/>
      <c r="S120"/>
      <c r="T120"/>
      <c r="U120"/>
      <c r="V120"/>
      <c r="W120"/>
      <c r="X120"/>
      <c r="Y120"/>
      <c r="Z120"/>
      <c r="AA120"/>
      <c r="AB120"/>
    </row>
    <row r="121" spans="1:28" ht="12.75" x14ac:dyDescent="0.2">
      <c r="A121" s="225"/>
      <c r="B121"/>
      <c r="C121"/>
      <c r="D121"/>
      <c r="E121"/>
      <c r="F121"/>
      <c r="G121"/>
      <c r="H121"/>
      <c r="I121"/>
      <c r="J121"/>
      <c r="K121"/>
      <c r="L121"/>
      <c r="M121"/>
      <c r="N121"/>
      <c r="O121"/>
      <c r="P121"/>
      <c r="Q121"/>
      <c r="R121"/>
      <c r="S121"/>
      <c r="T121"/>
      <c r="U121"/>
      <c r="V121"/>
      <c r="W121"/>
      <c r="X121"/>
      <c r="Y121"/>
      <c r="Z121"/>
      <c r="AA121"/>
      <c r="AB121"/>
    </row>
    <row r="122" spans="1:28" ht="12.75" x14ac:dyDescent="0.2">
      <c r="A122" s="225"/>
      <c r="B122"/>
      <c r="C122"/>
      <c r="D122"/>
      <c r="E122"/>
      <c r="F122"/>
      <c r="G122"/>
      <c r="H122"/>
      <c r="I122"/>
      <c r="J122"/>
      <c r="K122"/>
      <c r="L122"/>
      <c r="M122"/>
      <c r="N122"/>
      <c r="O122"/>
      <c r="P122"/>
      <c r="Q122"/>
      <c r="R122"/>
      <c r="S122"/>
      <c r="T122"/>
      <c r="U122"/>
      <c r="V122"/>
      <c r="W122"/>
      <c r="X122"/>
      <c r="Y122"/>
      <c r="Z122"/>
      <c r="AA122"/>
      <c r="AB122"/>
    </row>
    <row r="123" spans="1:28" ht="12.75" x14ac:dyDescent="0.2">
      <c r="A123" s="225"/>
      <c r="B123"/>
      <c r="C123"/>
      <c r="D123"/>
      <c r="E123"/>
      <c r="F123"/>
      <c r="G123"/>
      <c r="H123"/>
      <c r="I123"/>
      <c r="J123"/>
      <c r="K123"/>
      <c r="L123"/>
      <c r="M123"/>
      <c r="N123"/>
      <c r="O123"/>
      <c r="P123"/>
      <c r="Q123"/>
      <c r="R123"/>
      <c r="S123"/>
      <c r="T123"/>
      <c r="U123"/>
      <c r="V123"/>
      <c r="W123"/>
      <c r="X123"/>
      <c r="Y123"/>
      <c r="Z123"/>
      <c r="AA123"/>
      <c r="AB123"/>
    </row>
    <row r="124" spans="1:28" ht="12.75" x14ac:dyDescent="0.2">
      <c r="A124" s="225"/>
      <c r="B124"/>
      <c r="C124"/>
      <c r="D124"/>
      <c r="E124"/>
      <c r="F124"/>
      <c r="G124"/>
      <c r="H124"/>
      <c r="I124"/>
      <c r="J124"/>
      <c r="K124"/>
      <c r="L124"/>
      <c r="M124"/>
      <c r="N124"/>
      <c r="O124"/>
      <c r="P124"/>
      <c r="Q124"/>
      <c r="R124"/>
      <c r="S124"/>
      <c r="T124"/>
      <c r="U124"/>
      <c r="V124"/>
      <c r="W124"/>
      <c r="X124"/>
      <c r="Y124"/>
      <c r="Z124"/>
      <c r="AA124"/>
      <c r="AB124"/>
    </row>
    <row r="125" spans="1:28" ht="12.75" x14ac:dyDescent="0.2">
      <c r="A125" s="225"/>
      <c r="B125"/>
      <c r="C125"/>
      <c r="D125"/>
      <c r="E125"/>
      <c r="F125"/>
      <c r="G125"/>
      <c r="H125"/>
      <c r="I125"/>
      <c r="J125"/>
      <c r="K125"/>
      <c r="L125"/>
      <c r="M125"/>
      <c r="N125"/>
      <c r="O125"/>
      <c r="P125"/>
      <c r="Q125"/>
      <c r="R125"/>
      <c r="S125"/>
      <c r="T125"/>
      <c r="U125"/>
      <c r="V125"/>
      <c r="W125"/>
      <c r="X125"/>
      <c r="Y125"/>
      <c r="Z125"/>
      <c r="AA125"/>
      <c r="AB125"/>
    </row>
    <row r="126" spans="1:28" ht="12.75" x14ac:dyDescent="0.2">
      <c r="A126" s="225"/>
      <c r="B126"/>
      <c r="C126"/>
      <c r="D126"/>
      <c r="E126"/>
      <c r="F126"/>
      <c r="G126"/>
      <c r="H126"/>
      <c r="I126"/>
      <c r="J126"/>
      <c r="K126"/>
      <c r="L126"/>
      <c r="M126"/>
      <c r="N126"/>
      <c r="O126"/>
      <c r="P126"/>
      <c r="Q126"/>
      <c r="R126"/>
      <c r="S126"/>
      <c r="T126"/>
      <c r="U126"/>
      <c r="V126"/>
      <c r="W126"/>
      <c r="X126"/>
      <c r="Y126"/>
      <c r="Z126"/>
      <c r="AA126"/>
      <c r="AB126"/>
    </row>
    <row r="127" spans="1:28" ht="12.75" x14ac:dyDescent="0.2">
      <c r="A127" s="225"/>
      <c r="B127"/>
      <c r="C127"/>
      <c r="D127"/>
      <c r="E127"/>
      <c r="F127"/>
      <c r="G127"/>
      <c r="H127"/>
      <c r="I127"/>
      <c r="J127"/>
      <c r="K127"/>
      <c r="L127"/>
      <c r="M127"/>
      <c r="N127"/>
      <c r="O127"/>
      <c r="P127"/>
      <c r="Q127"/>
      <c r="R127"/>
      <c r="S127"/>
      <c r="T127"/>
      <c r="U127"/>
      <c r="V127"/>
      <c r="W127"/>
      <c r="X127"/>
      <c r="Y127"/>
      <c r="Z127"/>
      <c r="AA127"/>
      <c r="AB127"/>
    </row>
    <row r="128" spans="1:28" ht="12.75" x14ac:dyDescent="0.2">
      <c r="A128" s="225"/>
      <c r="B128"/>
      <c r="C128"/>
      <c r="D128"/>
      <c r="E128"/>
      <c r="F128"/>
      <c r="G128"/>
      <c r="H128"/>
      <c r="I128"/>
      <c r="J128"/>
      <c r="K128"/>
      <c r="L128"/>
      <c r="M128"/>
      <c r="N128"/>
      <c r="O128"/>
      <c r="P128"/>
      <c r="Q128"/>
      <c r="R128"/>
      <c r="S128"/>
      <c r="T128"/>
      <c r="U128"/>
      <c r="V128"/>
      <c r="W128"/>
      <c r="X128"/>
      <c r="Y128"/>
      <c r="Z128"/>
      <c r="AA128"/>
      <c r="AB128"/>
    </row>
    <row r="129" spans="1:28" ht="12.75" x14ac:dyDescent="0.2">
      <c r="A129" s="225"/>
      <c r="B129"/>
      <c r="C129"/>
      <c r="D129"/>
      <c r="E129"/>
      <c r="F129"/>
      <c r="G129"/>
      <c r="H129"/>
      <c r="I129"/>
      <c r="J129"/>
      <c r="K129"/>
      <c r="L129"/>
      <c r="M129"/>
      <c r="N129"/>
      <c r="O129"/>
      <c r="P129"/>
      <c r="Q129"/>
      <c r="R129"/>
      <c r="S129"/>
      <c r="T129"/>
      <c r="U129"/>
      <c r="V129"/>
      <c r="W129"/>
      <c r="X129"/>
      <c r="Y129"/>
      <c r="Z129"/>
      <c r="AA129"/>
      <c r="AB129"/>
    </row>
    <row r="130" spans="1:28" ht="12.75" x14ac:dyDescent="0.2">
      <c r="A130" s="225"/>
      <c r="B130"/>
      <c r="C130"/>
      <c r="D130"/>
      <c r="E130"/>
      <c r="F130"/>
      <c r="G130"/>
      <c r="H130"/>
      <c r="I130"/>
      <c r="J130"/>
      <c r="K130"/>
      <c r="L130"/>
      <c r="M130"/>
      <c r="N130"/>
      <c r="O130"/>
      <c r="P130"/>
      <c r="Q130"/>
      <c r="R130"/>
      <c r="S130"/>
      <c r="T130"/>
      <c r="U130"/>
      <c r="V130"/>
      <c r="W130"/>
      <c r="X130"/>
      <c r="Y130"/>
      <c r="Z130"/>
      <c r="AA130"/>
      <c r="AB130"/>
    </row>
    <row r="131" spans="1:28" ht="12.75" x14ac:dyDescent="0.2">
      <c r="A131" s="225"/>
      <c r="B131"/>
      <c r="C131"/>
      <c r="D131"/>
      <c r="E131"/>
      <c r="F131"/>
      <c r="G131"/>
      <c r="H131"/>
      <c r="I131"/>
      <c r="J131"/>
      <c r="K131"/>
      <c r="L131"/>
      <c r="M131"/>
      <c r="N131"/>
      <c r="O131"/>
      <c r="P131"/>
      <c r="Q131"/>
      <c r="R131"/>
      <c r="S131"/>
      <c r="T131"/>
      <c r="U131"/>
      <c r="V131"/>
      <c r="W131"/>
      <c r="X131"/>
      <c r="Y131"/>
      <c r="Z131"/>
      <c r="AA131"/>
      <c r="AB131"/>
    </row>
    <row r="132" spans="1:28" ht="12.75" x14ac:dyDescent="0.2">
      <c r="A132" s="225"/>
      <c r="B132"/>
      <c r="C132"/>
      <c r="D132"/>
      <c r="E132"/>
      <c r="F132"/>
      <c r="G132"/>
      <c r="H132"/>
      <c r="I132"/>
      <c r="J132"/>
      <c r="K132"/>
      <c r="L132"/>
      <c r="M132"/>
      <c r="N132"/>
      <c r="O132"/>
      <c r="P132"/>
      <c r="Q132"/>
      <c r="R132"/>
      <c r="S132"/>
      <c r="T132"/>
      <c r="U132"/>
      <c r="V132"/>
      <c r="W132"/>
      <c r="X132"/>
      <c r="Y132"/>
      <c r="Z132"/>
      <c r="AA132"/>
      <c r="AB132"/>
    </row>
    <row r="133" spans="1:28" ht="12.75" x14ac:dyDescent="0.2">
      <c r="A133" s="225"/>
      <c r="B133"/>
      <c r="C133"/>
      <c r="D133"/>
      <c r="E133"/>
      <c r="F133"/>
      <c r="G133"/>
      <c r="H133"/>
      <c r="I133"/>
      <c r="J133"/>
      <c r="K133"/>
      <c r="L133"/>
      <c r="M133"/>
      <c r="N133"/>
      <c r="O133"/>
      <c r="P133"/>
      <c r="Q133"/>
      <c r="R133"/>
      <c r="S133"/>
      <c r="T133"/>
      <c r="U133"/>
      <c r="V133"/>
      <c r="W133"/>
      <c r="X133"/>
      <c r="Y133"/>
      <c r="Z133"/>
      <c r="AA133"/>
      <c r="AB133"/>
    </row>
    <row r="134" spans="1:28" ht="12.75" x14ac:dyDescent="0.2">
      <c r="A134" s="225"/>
      <c r="B134"/>
      <c r="C134"/>
      <c r="D134"/>
      <c r="E134"/>
      <c r="F134"/>
      <c r="G134"/>
      <c r="H134"/>
      <c r="I134"/>
      <c r="J134"/>
      <c r="K134"/>
      <c r="L134"/>
      <c r="M134"/>
      <c r="N134"/>
      <c r="O134"/>
      <c r="P134"/>
      <c r="Q134"/>
      <c r="R134"/>
      <c r="S134"/>
      <c r="T134"/>
      <c r="U134"/>
      <c r="V134"/>
      <c r="W134"/>
      <c r="X134"/>
      <c r="Y134"/>
      <c r="Z134"/>
      <c r="AA134"/>
      <c r="AB134"/>
    </row>
    <row r="135" spans="1:28" ht="12.75" x14ac:dyDescent="0.2">
      <c r="A135" s="225"/>
      <c r="B135"/>
      <c r="C135"/>
      <c r="D135"/>
      <c r="E135"/>
      <c r="F135"/>
      <c r="G135"/>
      <c r="H135"/>
      <c r="I135"/>
      <c r="J135"/>
      <c r="K135"/>
      <c r="L135"/>
      <c r="M135"/>
      <c r="N135"/>
      <c r="O135"/>
      <c r="P135"/>
      <c r="Q135"/>
      <c r="R135"/>
      <c r="S135"/>
      <c r="T135"/>
      <c r="U135"/>
      <c r="V135"/>
      <c r="W135"/>
      <c r="X135"/>
      <c r="Y135"/>
      <c r="Z135"/>
      <c r="AA135"/>
      <c r="AB135"/>
    </row>
    <row r="136" spans="1:28" ht="12.75" x14ac:dyDescent="0.2">
      <c r="A136" s="225"/>
      <c r="B136"/>
      <c r="C136"/>
      <c r="D136"/>
      <c r="E136"/>
      <c r="F136"/>
      <c r="G136"/>
      <c r="H136"/>
      <c r="I136"/>
      <c r="J136"/>
      <c r="K136"/>
      <c r="L136"/>
      <c r="M136"/>
      <c r="N136"/>
      <c r="O136"/>
      <c r="P136"/>
      <c r="Q136"/>
      <c r="R136"/>
      <c r="S136"/>
      <c r="T136"/>
      <c r="U136"/>
      <c r="V136"/>
      <c r="W136"/>
      <c r="X136"/>
      <c r="Y136"/>
      <c r="Z136"/>
      <c r="AA136"/>
      <c r="AB136"/>
    </row>
    <row r="137" spans="1:28" ht="12.75" x14ac:dyDescent="0.2">
      <c r="A137" s="225"/>
      <c r="B137"/>
      <c r="C137"/>
      <c r="D137"/>
      <c r="E137"/>
      <c r="F137"/>
      <c r="G137"/>
      <c r="H137"/>
      <c r="I137"/>
      <c r="J137"/>
      <c r="K137"/>
      <c r="L137"/>
      <c r="M137"/>
      <c r="N137"/>
      <c r="O137"/>
      <c r="P137"/>
      <c r="Q137"/>
      <c r="R137"/>
      <c r="S137"/>
      <c r="T137"/>
      <c r="U137"/>
      <c r="V137"/>
      <c r="W137"/>
      <c r="X137"/>
      <c r="Y137"/>
      <c r="Z137"/>
      <c r="AA137"/>
      <c r="AB137"/>
    </row>
    <row r="138" spans="1:28" ht="12.75" x14ac:dyDescent="0.2">
      <c r="A138" s="225"/>
      <c r="B138"/>
      <c r="C138"/>
      <c r="D138"/>
      <c r="E138"/>
      <c r="F138"/>
      <c r="G138"/>
      <c r="H138"/>
      <c r="I138"/>
      <c r="J138"/>
      <c r="K138"/>
      <c r="L138"/>
      <c r="M138"/>
      <c r="N138"/>
      <c r="O138"/>
      <c r="P138"/>
      <c r="Q138"/>
      <c r="R138"/>
      <c r="S138"/>
      <c r="T138"/>
      <c r="U138"/>
      <c r="V138"/>
      <c r="W138"/>
      <c r="X138"/>
      <c r="Y138"/>
      <c r="Z138"/>
      <c r="AA138"/>
      <c r="AB138"/>
    </row>
    <row r="139" spans="1:28" ht="12.75" x14ac:dyDescent="0.2">
      <c r="A139" s="225"/>
      <c r="B139"/>
      <c r="C139"/>
      <c r="D139"/>
      <c r="E139"/>
      <c r="F139"/>
      <c r="G139"/>
      <c r="H139"/>
      <c r="I139"/>
      <c r="J139"/>
      <c r="K139"/>
      <c r="L139"/>
      <c r="M139"/>
      <c r="N139"/>
      <c r="O139"/>
      <c r="P139"/>
      <c r="Q139"/>
      <c r="R139"/>
      <c r="S139"/>
      <c r="T139"/>
      <c r="U139"/>
      <c r="V139"/>
      <c r="W139"/>
      <c r="X139"/>
      <c r="Y139"/>
      <c r="Z139"/>
      <c r="AA139"/>
      <c r="AB139"/>
    </row>
    <row r="140" spans="1:28" ht="12.75" x14ac:dyDescent="0.2">
      <c r="A140" s="225"/>
      <c r="B140"/>
      <c r="C140"/>
      <c r="D140"/>
      <c r="E140"/>
      <c r="F140"/>
      <c r="G140"/>
      <c r="H140"/>
      <c r="I140"/>
      <c r="J140"/>
      <c r="K140"/>
      <c r="L140"/>
      <c r="M140"/>
      <c r="N140"/>
      <c r="O140"/>
      <c r="P140"/>
      <c r="Q140"/>
      <c r="R140"/>
      <c r="S140"/>
      <c r="T140"/>
      <c r="U140"/>
      <c r="V140"/>
      <c r="W140"/>
      <c r="X140"/>
      <c r="Y140"/>
      <c r="Z140"/>
      <c r="AA140"/>
      <c r="AB140"/>
    </row>
    <row r="141" spans="1:28" ht="12.75" x14ac:dyDescent="0.2">
      <c r="A141" s="225"/>
      <c r="B141"/>
      <c r="C141"/>
      <c r="D141"/>
      <c r="E141"/>
      <c r="F141"/>
      <c r="G141"/>
      <c r="H141"/>
      <c r="I141"/>
      <c r="J141"/>
      <c r="K141"/>
      <c r="L141"/>
      <c r="M141"/>
      <c r="N141"/>
      <c r="O141"/>
      <c r="P141"/>
      <c r="Q141"/>
      <c r="R141"/>
      <c r="S141"/>
      <c r="T141"/>
      <c r="U141"/>
      <c r="V141"/>
      <c r="W141"/>
      <c r="X141"/>
      <c r="Y141"/>
      <c r="Z141"/>
      <c r="AA141"/>
      <c r="AB141"/>
    </row>
    <row r="142" spans="1:28" ht="12.75" x14ac:dyDescent="0.2">
      <c r="A142" s="225"/>
      <c r="B142"/>
      <c r="C142"/>
      <c r="D142"/>
      <c r="E142"/>
      <c r="F142"/>
      <c r="G142"/>
      <c r="H142"/>
      <c r="I142"/>
      <c r="J142"/>
      <c r="K142"/>
      <c r="L142"/>
      <c r="M142"/>
      <c r="N142"/>
      <c r="O142"/>
      <c r="P142"/>
      <c r="Q142"/>
      <c r="R142"/>
      <c r="S142"/>
      <c r="T142"/>
      <c r="U142"/>
      <c r="V142"/>
      <c r="W142"/>
      <c r="X142"/>
      <c r="Y142"/>
      <c r="Z142"/>
      <c r="AA142"/>
      <c r="AB142"/>
    </row>
    <row r="143" spans="1:28" ht="12.75" x14ac:dyDescent="0.2">
      <c r="A143" s="225"/>
      <c r="B143"/>
      <c r="C143"/>
      <c r="D143"/>
      <c r="E143"/>
      <c r="F143"/>
      <c r="G143"/>
      <c r="H143"/>
      <c r="I143"/>
      <c r="J143"/>
      <c r="K143"/>
      <c r="L143"/>
      <c r="M143"/>
      <c r="N143"/>
      <c r="O143"/>
      <c r="P143"/>
      <c r="Q143"/>
      <c r="R143"/>
      <c r="S143"/>
      <c r="T143"/>
      <c r="U143"/>
      <c r="V143"/>
      <c r="W143"/>
      <c r="X143"/>
      <c r="Y143"/>
      <c r="Z143"/>
      <c r="AA143"/>
      <c r="AB143"/>
    </row>
    <row r="144" spans="1:28" ht="12.75" x14ac:dyDescent="0.2">
      <c r="A144" s="225"/>
      <c r="B144"/>
      <c r="C144"/>
      <c r="D144"/>
      <c r="E144"/>
      <c r="F144"/>
      <c r="G144"/>
      <c r="H144"/>
      <c r="I144"/>
      <c r="J144"/>
      <c r="K144"/>
      <c r="L144"/>
      <c r="M144"/>
      <c r="N144"/>
      <c r="O144"/>
      <c r="P144"/>
      <c r="Q144"/>
      <c r="R144"/>
      <c r="S144"/>
      <c r="T144"/>
      <c r="U144"/>
      <c r="V144"/>
      <c r="W144"/>
      <c r="X144"/>
      <c r="Y144"/>
      <c r="Z144"/>
      <c r="AA144"/>
      <c r="AB144"/>
    </row>
    <row r="145" spans="1:28" ht="12.75" x14ac:dyDescent="0.2">
      <c r="A145" s="225"/>
      <c r="B145"/>
      <c r="C145"/>
      <c r="D145"/>
      <c r="E145"/>
      <c r="F145"/>
      <c r="G145"/>
      <c r="H145"/>
      <c r="I145"/>
      <c r="J145"/>
      <c r="K145"/>
      <c r="L145"/>
      <c r="M145"/>
      <c r="N145"/>
      <c r="O145"/>
      <c r="P145"/>
      <c r="Q145"/>
      <c r="R145"/>
      <c r="S145"/>
      <c r="T145"/>
      <c r="U145"/>
      <c r="V145"/>
      <c r="W145"/>
      <c r="X145"/>
      <c r="Y145"/>
      <c r="Z145"/>
      <c r="AA145"/>
      <c r="AB145"/>
    </row>
    <row r="146" spans="1:28" ht="12.75" x14ac:dyDescent="0.2">
      <c r="A146" s="225"/>
      <c r="B146"/>
      <c r="C146"/>
      <c r="D146"/>
      <c r="E146"/>
      <c r="F146"/>
      <c r="G146"/>
      <c r="H146"/>
      <c r="I146"/>
      <c r="J146"/>
      <c r="K146"/>
      <c r="L146"/>
      <c r="M146"/>
      <c r="N146"/>
      <c r="O146"/>
      <c r="P146"/>
      <c r="Q146"/>
      <c r="R146"/>
      <c r="S146"/>
      <c r="T146"/>
      <c r="U146"/>
      <c r="V146"/>
      <c r="W146"/>
      <c r="X146"/>
      <c r="Y146"/>
      <c r="Z146"/>
      <c r="AA146"/>
      <c r="AB146"/>
    </row>
    <row r="147" spans="1:28" ht="12.75" x14ac:dyDescent="0.2">
      <c r="A147" s="225"/>
      <c r="B147"/>
      <c r="C147"/>
      <c r="D147"/>
      <c r="E147"/>
      <c r="F147"/>
      <c r="G147"/>
      <c r="H147"/>
      <c r="I147"/>
      <c r="J147"/>
      <c r="K147"/>
      <c r="L147"/>
      <c r="M147"/>
      <c r="N147"/>
      <c r="O147"/>
      <c r="P147"/>
      <c r="Q147"/>
      <c r="R147"/>
      <c r="S147"/>
      <c r="T147"/>
      <c r="U147"/>
      <c r="V147"/>
      <c r="W147"/>
      <c r="X147"/>
      <c r="Y147"/>
      <c r="Z147"/>
      <c r="AA147"/>
      <c r="AB147"/>
    </row>
    <row r="148" spans="1:28" ht="12.75" x14ac:dyDescent="0.2">
      <c r="A148" s="225"/>
      <c r="B148"/>
      <c r="C148"/>
      <c r="D148"/>
      <c r="E148"/>
      <c r="F148"/>
      <c r="G148"/>
      <c r="H148"/>
      <c r="I148"/>
      <c r="J148"/>
      <c r="K148"/>
      <c r="L148"/>
      <c r="M148"/>
      <c r="N148"/>
      <c r="O148"/>
      <c r="P148"/>
      <c r="Q148"/>
      <c r="R148"/>
      <c r="S148"/>
      <c r="T148"/>
      <c r="U148"/>
      <c r="V148"/>
      <c r="W148"/>
      <c r="X148"/>
      <c r="Y148"/>
      <c r="Z148"/>
      <c r="AA148"/>
      <c r="AB148"/>
    </row>
    <row r="149" spans="1:28" ht="12.75" x14ac:dyDescent="0.2">
      <c r="A149" s="225"/>
      <c r="B149"/>
      <c r="C149"/>
      <c r="D149"/>
      <c r="E149"/>
      <c r="F149"/>
      <c r="G149"/>
      <c r="H149"/>
      <c r="I149"/>
      <c r="J149"/>
      <c r="K149"/>
      <c r="L149"/>
      <c r="M149"/>
      <c r="N149"/>
      <c r="O149"/>
      <c r="P149"/>
      <c r="Q149"/>
      <c r="R149"/>
      <c r="S149"/>
      <c r="T149"/>
      <c r="U149"/>
      <c r="V149"/>
      <c r="W149"/>
      <c r="X149"/>
      <c r="Y149"/>
      <c r="Z149"/>
      <c r="AA149"/>
      <c r="AB149"/>
    </row>
    <row r="150" spans="1:28" ht="12.75" x14ac:dyDescent="0.2">
      <c r="A150" s="225"/>
      <c r="B150"/>
      <c r="C150"/>
      <c r="D150"/>
      <c r="E150"/>
      <c r="F150"/>
      <c r="G150"/>
      <c r="H150"/>
      <c r="I150"/>
      <c r="J150"/>
      <c r="K150"/>
      <c r="L150"/>
      <c r="M150"/>
      <c r="N150"/>
      <c r="O150"/>
      <c r="P150"/>
      <c r="Q150"/>
      <c r="R150"/>
      <c r="S150"/>
      <c r="T150"/>
      <c r="U150"/>
      <c r="V150"/>
      <c r="W150"/>
      <c r="X150"/>
      <c r="Y150"/>
      <c r="Z150"/>
      <c r="AA150"/>
      <c r="AB150"/>
    </row>
    <row r="151" spans="1:28" ht="12.75" x14ac:dyDescent="0.2">
      <c r="A151" s="225"/>
      <c r="B151"/>
      <c r="C151"/>
      <c r="D151"/>
      <c r="E151"/>
      <c r="F151"/>
      <c r="G151"/>
      <c r="H151"/>
      <c r="I151"/>
      <c r="J151"/>
      <c r="K151"/>
      <c r="L151"/>
      <c r="M151"/>
      <c r="N151"/>
      <c r="O151"/>
      <c r="P151"/>
      <c r="Q151"/>
      <c r="R151"/>
      <c r="S151"/>
      <c r="T151"/>
      <c r="U151"/>
      <c r="V151"/>
      <c r="W151"/>
      <c r="X151"/>
      <c r="Y151"/>
      <c r="Z151"/>
      <c r="AA151"/>
      <c r="AB151"/>
    </row>
    <row r="152" spans="1:28" ht="12.75" x14ac:dyDescent="0.2">
      <c r="A152" s="225"/>
      <c r="B152"/>
      <c r="C152"/>
      <c r="D152"/>
      <c r="E152"/>
      <c r="F152"/>
      <c r="G152"/>
      <c r="H152"/>
      <c r="I152"/>
      <c r="J152"/>
      <c r="K152"/>
      <c r="L152"/>
      <c r="M152"/>
      <c r="N152"/>
      <c r="O152"/>
      <c r="P152"/>
      <c r="Q152"/>
      <c r="R152"/>
      <c r="S152"/>
      <c r="T152"/>
      <c r="U152"/>
      <c r="V152"/>
      <c r="W152"/>
      <c r="X152"/>
      <c r="Y152"/>
      <c r="Z152"/>
      <c r="AA152"/>
      <c r="AB152"/>
    </row>
    <row r="153" spans="1:28" ht="12.75" x14ac:dyDescent="0.2">
      <c r="A153" s="225"/>
      <c r="B153"/>
      <c r="C153"/>
      <c r="D153"/>
      <c r="E153"/>
      <c r="F153"/>
      <c r="G153"/>
      <c r="H153"/>
      <c r="I153"/>
      <c r="J153"/>
      <c r="K153"/>
      <c r="L153"/>
      <c r="M153"/>
      <c r="N153"/>
      <c r="O153"/>
      <c r="P153"/>
      <c r="Q153"/>
      <c r="R153"/>
      <c r="S153"/>
      <c r="T153"/>
      <c r="U153"/>
      <c r="V153"/>
      <c r="W153"/>
      <c r="X153"/>
      <c r="Y153"/>
      <c r="Z153"/>
      <c r="AA153"/>
      <c r="AB153"/>
    </row>
    <row r="154" spans="1:28" ht="12.75" x14ac:dyDescent="0.2">
      <c r="A154" s="225"/>
      <c r="B154"/>
      <c r="C154"/>
      <c r="D154"/>
      <c r="E154"/>
      <c r="F154"/>
      <c r="G154"/>
      <c r="H154"/>
      <c r="I154"/>
      <c r="J154"/>
      <c r="K154"/>
      <c r="L154"/>
      <c r="M154"/>
      <c r="N154"/>
      <c r="O154"/>
      <c r="P154"/>
      <c r="Q154"/>
      <c r="R154"/>
      <c r="S154"/>
      <c r="T154"/>
      <c r="U154"/>
      <c r="V154"/>
      <c r="W154"/>
      <c r="X154"/>
      <c r="Y154"/>
      <c r="Z154"/>
      <c r="AA154"/>
      <c r="AB154"/>
    </row>
    <row r="155" spans="1:28" ht="12.75" x14ac:dyDescent="0.2">
      <c r="A155" s="225"/>
      <c r="B155"/>
      <c r="C155"/>
      <c r="D155"/>
      <c r="E155"/>
      <c r="F155"/>
      <c r="G155"/>
      <c r="H155"/>
      <c r="I155"/>
      <c r="J155"/>
      <c r="K155"/>
      <c r="L155"/>
      <c r="M155"/>
      <c r="N155"/>
      <c r="O155"/>
      <c r="P155"/>
      <c r="Q155"/>
      <c r="R155"/>
      <c r="S155"/>
      <c r="T155"/>
      <c r="U155"/>
      <c r="V155"/>
      <c r="W155"/>
      <c r="X155"/>
      <c r="Y155"/>
      <c r="Z155"/>
      <c r="AA155"/>
      <c r="AB155"/>
    </row>
    <row r="156" spans="1:28" ht="12.75" x14ac:dyDescent="0.2">
      <c r="A156" s="225"/>
      <c r="B156"/>
      <c r="C156"/>
      <c r="D156"/>
      <c r="E156"/>
      <c r="F156"/>
      <c r="G156"/>
      <c r="H156"/>
      <c r="I156"/>
      <c r="J156"/>
      <c r="K156"/>
      <c r="L156"/>
      <c r="M156"/>
      <c r="N156"/>
      <c r="O156"/>
      <c r="P156"/>
      <c r="Q156"/>
      <c r="R156"/>
      <c r="S156"/>
      <c r="T156"/>
      <c r="U156"/>
      <c r="V156"/>
      <c r="W156"/>
      <c r="X156"/>
      <c r="Y156"/>
      <c r="Z156"/>
      <c r="AA156"/>
      <c r="AB156"/>
    </row>
    <row r="157" spans="1:28" ht="12.75" x14ac:dyDescent="0.2">
      <c r="A157" s="225"/>
      <c r="B157"/>
      <c r="C157"/>
      <c r="D157"/>
      <c r="E157"/>
      <c r="F157"/>
      <c r="G157"/>
      <c r="H157"/>
      <c r="I157"/>
      <c r="J157"/>
      <c r="K157"/>
      <c r="L157"/>
      <c r="M157"/>
      <c r="N157"/>
      <c r="O157"/>
      <c r="P157"/>
      <c r="Q157"/>
      <c r="R157"/>
      <c r="S157"/>
      <c r="T157"/>
      <c r="U157"/>
      <c r="V157"/>
      <c r="W157"/>
      <c r="X157"/>
      <c r="Y157"/>
      <c r="Z157"/>
      <c r="AA157"/>
      <c r="AB157"/>
    </row>
    <row r="158" spans="1:28" ht="12.75" x14ac:dyDescent="0.2">
      <c r="A158" s="225"/>
      <c r="B158"/>
      <c r="C158"/>
      <c r="D158"/>
      <c r="E158"/>
      <c r="F158"/>
      <c r="G158"/>
      <c r="H158"/>
      <c r="I158"/>
      <c r="J158"/>
      <c r="K158"/>
      <c r="L158"/>
      <c r="M158"/>
      <c r="N158"/>
      <c r="O158"/>
      <c r="P158"/>
      <c r="Q158"/>
      <c r="R158"/>
      <c r="S158"/>
      <c r="T158"/>
      <c r="U158"/>
      <c r="V158"/>
      <c r="W158"/>
      <c r="X158"/>
      <c r="Y158"/>
      <c r="Z158"/>
      <c r="AA158"/>
      <c r="AB158"/>
    </row>
    <row r="159" spans="1:28" ht="12.75" x14ac:dyDescent="0.2">
      <c r="A159" s="225"/>
      <c r="B159"/>
      <c r="C159"/>
      <c r="D159"/>
      <c r="E159"/>
      <c r="F159"/>
      <c r="G159"/>
      <c r="H159"/>
      <c r="I159"/>
      <c r="J159"/>
      <c r="K159"/>
      <c r="L159"/>
      <c r="M159"/>
      <c r="N159"/>
      <c r="O159"/>
      <c r="P159"/>
      <c r="Q159"/>
      <c r="R159"/>
      <c r="S159"/>
      <c r="T159"/>
      <c r="U159"/>
      <c r="V159"/>
      <c r="W159"/>
      <c r="X159"/>
      <c r="Y159"/>
      <c r="Z159"/>
      <c r="AA159"/>
      <c r="AB159"/>
    </row>
    <row r="160" spans="1:28" ht="12.75" x14ac:dyDescent="0.2">
      <c r="A160" s="225"/>
      <c r="B160"/>
      <c r="C160"/>
      <c r="D160"/>
      <c r="E160"/>
      <c r="F160"/>
      <c r="G160"/>
      <c r="H160"/>
      <c r="I160"/>
      <c r="J160"/>
      <c r="K160"/>
      <c r="L160"/>
      <c r="M160"/>
      <c r="N160"/>
      <c r="O160"/>
      <c r="P160"/>
      <c r="Q160"/>
      <c r="R160"/>
      <c r="S160"/>
      <c r="T160"/>
      <c r="U160"/>
      <c r="V160"/>
      <c r="W160"/>
      <c r="X160"/>
      <c r="Y160"/>
      <c r="Z160"/>
      <c r="AA160"/>
      <c r="AB160"/>
    </row>
    <row r="161" spans="1:28" ht="12.75" x14ac:dyDescent="0.2">
      <c r="A161" s="225"/>
      <c r="B161"/>
      <c r="C161"/>
      <c r="D161"/>
      <c r="E161"/>
      <c r="F161"/>
      <c r="G161"/>
      <c r="H161"/>
      <c r="I161"/>
      <c r="J161"/>
      <c r="K161"/>
      <c r="L161"/>
      <c r="M161"/>
      <c r="N161"/>
      <c r="O161"/>
      <c r="P161"/>
      <c r="Q161"/>
      <c r="R161"/>
      <c r="S161"/>
      <c r="T161"/>
      <c r="U161"/>
      <c r="V161"/>
      <c r="W161"/>
      <c r="X161"/>
      <c r="Y161"/>
      <c r="Z161"/>
      <c r="AA161"/>
      <c r="AB161"/>
    </row>
    <row r="162" spans="1:28" ht="12.75" x14ac:dyDescent="0.2">
      <c r="A162" s="225"/>
      <c r="B162"/>
      <c r="C162"/>
      <c r="D162"/>
      <c r="E162"/>
      <c r="F162"/>
      <c r="G162"/>
      <c r="H162"/>
      <c r="I162"/>
      <c r="J162"/>
      <c r="K162"/>
      <c r="L162"/>
      <c r="M162"/>
      <c r="N162"/>
      <c r="O162"/>
      <c r="P162"/>
      <c r="Q162"/>
      <c r="R162"/>
      <c r="S162"/>
      <c r="T162"/>
      <c r="U162"/>
      <c r="V162"/>
      <c r="W162"/>
      <c r="X162"/>
      <c r="Y162"/>
      <c r="Z162"/>
      <c r="AA162"/>
      <c r="AB162"/>
    </row>
    <row r="163" spans="1:28" ht="12.75" x14ac:dyDescent="0.2">
      <c r="A163" s="225"/>
      <c r="B163"/>
      <c r="C163"/>
      <c r="D163"/>
      <c r="E163"/>
      <c r="F163"/>
      <c r="G163"/>
      <c r="H163"/>
      <c r="I163"/>
      <c r="J163"/>
      <c r="K163"/>
      <c r="L163"/>
      <c r="M163"/>
      <c r="N163"/>
      <c r="O163"/>
      <c r="P163"/>
      <c r="Q163"/>
      <c r="R163"/>
      <c r="S163"/>
      <c r="T163"/>
      <c r="U163"/>
      <c r="V163"/>
      <c r="W163"/>
      <c r="X163"/>
      <c r="Y163"/>
      <c r="Z163"/>
      <c r="AA163"/>
      <c r="AB163"/>
    </row>
    <row r="164" spans="1:28" ht="12.75" x14ac:dyDescent="0.2">
      <c r="A164" s="225"/>
      <c r="B164"/>
      <c r="C164"/>
      <c r="D164"/>
      <c r="E164"/>
      <c r="F164"/>
      <c r="G164"/>
      <c r="H164"/>
      <c r="I164"/>
      <c r="J164"/>
      <c r="K164"/>
      <c r="L164"/>
      <c r="M164"/>
      <c r="N164"/>
      <c r="O164"/>
      <c r="P164"/>
      <c r="Q164"/>
      <c r="R164"/>
      <c r="S164"/>
      <c r="T164"/>
      <c r="U164"/>
      <c r="V164"/>
      <c r="W164"/>
      <c r="X164"/>
      <c r="Y164"/>
      <c r="Z164"/>
      <c r="AA164"/>
      <c r="AB164"/>
    </row>
    <row r="165" spans="1:28" ht="12.75" x14ac:dyDescent="0.2">
      <c r="A165" s="225"/>
      <c r="B165"/>
      <c r="C165"/>
      <c r="D165"/>
      <c r="E165"/>
      <c r="F165"/>
      <c r="G165"/>
      <c r="H165"/>
      <c r="I165"/>
      <c r="J165"/>
      <c r="K165"/>
      <c r="L165"/>
      <c r="M165"/>
      <c r="N165"/>
      <c r="O165"/>
      <c r="P165"/>
      <c r="Q165"/>
      <c r="R165"/>
      <c r="S165"/>
      <c r="T165"/>
      <c r="U165"/>
      <c r="V165"/>
      <c r="W165"/>
      <c r="X165"/>
      <c r="Y165"/>
      <c r="Z165"/>
      <c r="AA165"/>
      <c r="AB165"/>
    </row>
    <row r="166" spans="1:28" ht="12.75" x14ac:dyDescent="0.2">
      <c r="A166" s="225"/>
      <c r="B166"/>
      <c r="C166"/>
      <c r="D166"/>
      <c r="E166"/>
      <c r="F166"/>
      <c r="G166"/>
      <c r="H166"/>
      <c r="I166"/>
      <c r="J166"/>
      <c r="K166"/>
      <c r="L166"/>
      <c r="M166"/>
      <c r="N166"/>
      <c r="O166"/>
      <c r="P166"/>
      <c r="Q166"/>
      <c r="R166"/>
      <c r="S166"/>
      <c r="T166"/>
      <c r="U166"/>
      <c r="V166"/>
      <c r="W166"/>
      <c r="X166"/>
      <c r="Y166"/>
      <c r="Z166"/>
      <c r="AA166"/>
      <c r="AB166"/>
    </row>
    <row r="167" spans="1:28" ht="12.75" x14ac:dyDescent="0.2">
      <c r="A167" s="225"/>
      <c r="B167"/>
      <c r="C167"/>
      <c r="D167"/>
      <c r="E167"/>
      <c r="F167"/>
      <c r="G167"/>
      <c r="H167"/>
      <c r="I167"/>
      <c r="J167"/>
      <c r="K167"/>
      <c r="L167"/>
      <c r="M167"/>
      <c r="N167"/>
      <c r="O167"/>
      <c r="P167"/>
      <c r="Q167"/>
      <c r="R167"/>
      <c r="S167"/>
      <c r="T167"/>
      <c r="U167"/>
      <c r="V167"/>
      <c r="W167"/>
      <c r="X167"/>
      <c r="Y167"/>
      <c r="Z167"/>
      <c r="AA167"/>
      <c r="AB167"/>
    </row>
    <row r="168" spans="1:28" ht="12.75" x14ac:dyDescent="0.2">
      <c r="A168" s="225"/>
      <c r="B168"/>
      <c r="C168"/>
      <c r="D168"/>
      <c r="E168"/>
      <c r="F168"/>
      <c r="G168"/>
      <c r="H168"/>
      <c r="I168"/>
      <c r="J168"/>
      <c r="K168"/>
      <c r="L168"/>
      <c r="M168"/>
      <c r="N168"/>
      <c r="O168"/>
      <c r="P168"/>
      <c r="Q168"/>
      <c r="R168"/>
      <c r="S168"/>
      <c r="T168"/>
      <c r="U168"/>
      <c r="V168"/>
      <c r="W168"/>
      <c r="X168"/>
      <c r="Y168"/>
      <c r="Z168"/>
      <c r="AA168"/>
      <c r="AB168"/>
    </row>
    <row r="169" spans="1:28" ht="12.75" x14ac:dyDescent="0.2">
      <c r="A169" s="225"/>
      <c r="B169"/>
      <c r="C169"/>
      <c r="D169"/>
      <c r="E169"/>
      <c r="F169"/>
      <c r="G169"/>
      <c r="H169"/>
      <c r="I169"/>
      <c r="J169"/>
      <c r="K169"/>
      <c r="L169"/>
      <c r="M169"/>
      <c r="N169"/>
      <c r="O169"/>
      <c r="P169"/>
      <c r="Q169"/>
      <c r="R169"/>
      <c r="S169"/>
      <c r="T169"/>
      <c r="U169"/>
      <c r="V169"/>
      <c r="W169"/>
      <c r="X169"/>
      <c r="Y169"/>
      <c r="Z169"/>
      <c r="AA169"/>
      <c r="AB169"/>
    </row>
    <row r="170" spans="1:28" ht="12.75" x14ac:dyDescent="0.2">
      <c r="A170" s="225"/>
      <c r="B170"/>
      <c r="C170"/>
      <c r="D170"/>
      <c r="E170"/>
      <c r="F170"/>
      <c r="G170"/>
      <c r="H170"/>
      <c r="I170"/>
      <c r="J170"/>
      <c r="K170"/>
      <c r="L170"/>
      <c r="M170"/>
      <c r="N170"/>
      <c r="O170"/>
      <c r="P170"/>
      <c r="Q170"/>
      <c r="R170"/>
      <c r="S170"/>
      <c r="T170"/>
      <c r="U170"/>
      <c r="V170"/>
      <c r="W170"/>
      <c r="X170"/>
      <c r="Y170"/>
      <c r="Z170"/>
      <c r="AA170"/>
      <c r="AB170"/>
    </row>
    <row r="171" spans="1:28" ht="12.75" x14ac:dyDescent="0.2">
      <c r="A171" s="225"/>
      <c r="B171"/>
      <c r="C171"/>
      <c r="D171"/>
      <c r="E171"/>
      <c r="F171"/>
      <c r="G171"/>
      <c r="H171"/>
      <c r="I171"/>
      <c r="J171"/>
      <c r="K171"/>
      <c r="L171"/>
      <c r="M171"/>
      <c r="N171"/>
      <c r="O171"/>
      <c r="P171"/>
      <c r="Q171"/>
      <c r="R171"/>
      <c r="S171"/>
      <c r="T171"/>
      <c r="U171"/>
      <c r="V171"/>
      <c r="W171"/>
      <c r="X171"/>
      <c r="Y171"/>
      <c r="Z171"/>
      <c r="AA171"/>
      <c r="AB171"/>
    </row>
    <row r="172" spans="1:28" ht="12.75" x14ac:dyDescent="0.2">
      <c r="A172" s="225"/>
      <c r="B172"/>
      <c r="C172"/>
      <c r="D172"/>
      <c r="E172"/>
      <c r="F172"/>
      <c r="G172"/>
      <c r="H172"/>
      <c r="I172"/>
      <c r="J172"/>
      <c r="K172"/>
      <c r="L172"/>
      <c r="M172"/>
      <c r="N172"/>
      <c r="O172"/>
      <c r="P172"/>
      <c r="Q172"/>
      <c r="R172"/>
      <c r="S172"/>
      <c r="T172"/>
      <c r="U172"/>
      <c r="V172"/>
      <c r="W172"/>
      <c r="X172"/>
      <c r="Y172"/>
      <c r="Z172"/>
      <c r="AA172"/>
      <c r="AB172"/>
    </row>
    <row r="173" spans="1:28" ht="12.75" x14ac:dyDescent="0.2">
      <c r="A173" s="225"/>
      <c r="B173"/>
      <c r="C173"/>
      <c r="D173"/>
      <c r="E173"/>
      <c r="F173"/>
      <c r="G173"/>
      <c r="H173"/>
      <c r="I173"/>
      <c r="J173"/>
      <c r="K173"/>
      <c r="L173"/>
      <c r="M173"/>
      <c r="N173"/>
      <c r="O173"/>
      <c r="P173"/>
      <c r="Q173"/>
      <c r="R173"/>
      <c r="S173"/>
      <c r="T173"/>
      <c r="U173"/>
      <c r="V173"/>
      <c r="W173"/>
      <c r="X173"/>
      <c r="Y173"/>
      <c r="Z173"/>
      <c r="AA173"/>
      <c r="AB173"/>
    </row>
    <row r="174" spans="1:28" ht="12.75" x14ac:dyDescent="0.2">
      <c r="A174" s="225"/>
      <c r="B174"/>
      <c r="C174"/>
      <c r="D174"/>
      <c r="E174"/>
      <c r="F174"/>
      <c r="G174"/>
      <c r="H174"/>
      <c r="I174"/>
      <c r="J174"/>
      <c r="K174"/>
      <c r="L174"/>
      <c r="M174"/>
      <c r="N174"/>
      <c r="O174"/>
      <c r="P174"/>
      <c r="Q174"/>
      <c r="R174"/>
      <c r="S174"/>
      <c r="T174"/>
      <c r="U174"/>
      <c r="V174"/>
      <c r="W174"/>
      <c r="X174"/>
      <c r="Y174"/>
      <c r="Z174"/>
      <c r="AA174"/>
      <c r="AB174"/>
    </row>
    <row r="175" spans="1:28" ht="12.75" x14ac:dyDescent="0.2">
      <c r="A175" s="225"/>
      <c r="B175"/>
      <c r="C175"/>
      <c r="D175"/>
      <c r="E175"/>
      <c r="F175"/>
      <c r="G175"/>
      <c r="H175"/>
      <c r="I175"/>
      <c r="J175"/>
      <c r="K175"/>
      <c r="L175"/>
      <c r="M175"/>
      <c r="N175"/>
      <c r="O175"/>
      <c r="P175"/>
      <c r="Q175"/>
      <c r="R175"/>
      <c r="S175"/>
      <c r="T175"/>
      <c r="U175"/>
      <c r="V175"/>
      <c r="W175"/>
      <c r="X175"/>
      <c r="Y175"/>
      <c r="Z175"/>
      <c r="AA175"/>
      <c r="AB175"/>
    </row>
    <row r="176" spans="1:28" ht="12.75" x14ac:dyDescent="0.2">
      <c r="A176" s="225"/>
      <c r="B176"/>
      <c r="C176"/>
      <c r="D176"/>
      <c r="E176"/>
      <c r="F176"/>
      <c r="G176"/>
      <c r="H176"/>
      <c r="I176"/>
      <c r="J176"/>
      <c r="K176"/>
      <c r="L176"/>
      <c r="M176"/>
      <c r="N176"/>
      <c r="O176"/>
      <c r="P176"/>
      <c r="Q176"/>
      <c r="R176"/>
      <c r="S176"/>
      <c r="T176"/>
      <c r="U176"/>
      <c r="V176"/>
      <c r="W176"/>
      <c r="X176"/>
      <c r="Y176"/>
      <c r="Z176"/>
      <c r="AA176"/>
      <c r="AB176"/>
    </row>
    <row r="177" spans="1:28" ht="12.75" x14ac:dyDescent="0.2">
      <c r="A177" s="225"/>
      <c r="B177"/>
      <c r="C177"/>
      <c r="D177"/>
      <c r="E177"/>
      <c r="F177"/>
      <c r="G177"/>
      <c r="H177"/>
      <c r="I177"/>
      <c r="J177"/>
      <c r="K177"/>
      <c r="L177"/>
      <c r="M177"/>
      <c r="N177"/>
      <c r="O177"/>
      <c r="P177"/>
      <c r="Q177"/>
      <c r="R177"/>
      <c r="S177"/>
      <c r="T177"/>
      <c r="U177"/>
      <c r="V177"/>
      <c r="W177"/>
      <c r="X177"/>
      <c r="Y177"/>
      <c r="Z177"/>
      <c r="AA177"/>
      <c r="AB177"/>
    </row>
    <row r="178" spans="1:28" ht="12.75" x14ac:dyDescent="0.2">
      <c r="A178" s="225"/>
      <c r="B178"/>
      <c r="C178"/>
      <c r="D178"/>
      <c r="E178"/>
      <c r="F178"/>
      <c r="G178"/>
      <c r="H178"/>
      <c r="I178"/>
      <c r="J178"/>
      <c r="K178"/>
      <c r="L178"/>
      <c r="M178"/>
      <c r="N178"/>
      <c r="O178"/>
      <c r="P178"/>
      <c r="Q178"/>
      <c r="R178"/>
      <c r="S178"/>
      <c r="T178"/>
      <c r="U178"/>
      <c r="V178"/>
      <c r="W178"/>
      <c r="X178"/>
      <c r="Y178"/>
      <c r="Z178"/>
      <c r="AA178"/>
      <c r="AB178"/>
    </row>
    <row r="179" spans="1:28" ht="12.75" x14ac:dyDescent="0.2">
      <c r="A179" s="225"/>
      <c r="B179"/>
      <c r="C179"/>
      <c r="D179"/>
      <c r="E179"/>
      <c r="F179"/>
      <c r="G179"/>
      <c r="H179"/>
      <c r="I179"/>
      <c r="J179"/>
      <c r="K179"/>
      <c r="L179"/>
      <c r="M179"/>
      <c r="N179"/>
      <c r="O179"/>
      <c r="P179"/>
      <c r="Q179"/>
      <c r="R179"/>
      <c r="S179"/>
      <c r="T179"/>
      <c r="U179"/>
      <c r="V179"/>
      <c r="W179"/>
      <c r="X179"/>
      <c r="Y179"/>
      <c r="Z179"/>
      <c r="AA179"/>
      <c r="AB179"/>
    </row>
    <row r="180" spans="1:28" ht="12.75" x14ac:dyDescent="0.2">
      <c r="A180" s="225"/>
      <c r="B180"/>
      <c r="C180"/>
      <c r="D180"/>
      <c r="E180"/>
      <c r="F180"/>
      <c r="G180"/>
      <c r="H180"/>
      <c r="I180"/>
      <c r="J180"/>
      <c r="K180"/>
      <c r="L180"/>
      <c r="M180"/>
      <c r="N180"/>
      <c r="O180"/>
      <c r="P180"/>
      <c r="Q180"/>
      <c r="R180"/>
      <c r="S180"/>
      <c r="T180"/>
      <c r="U180"/>
      <c r="V180"/>
      <c r="W180"/>
      <c r="X180"/>
      <c r="Y180"/>
      <c r="Z180"/>
      <c r="AA180"/>
      <c r="AB180"/>
    </row>
    <row r="181" spans="1:28" ht="12.75" x14ac:dyDescent="0.2">
      <c r="A181" s="225"/>
      <c r="B181"/>
      <c r="C181"/>
      <c r="D181"/>
      <c r="E181"/>
      <c r="F181"/>
      <c r="G181"/>
      <c r="H181"/>
      <c r="I181"/>
      <c r="J181"/>
      <c r="K181"/>
      <c r="L181"/>
      <c r="M181"/>
      <c r="N181"/>
      <c r="O181"/>
      <c r="P181"/>
      <c r="Q181"/>
      <c r="R181"/>
      <c r="S181"/>
      <c r="T181"/>
      <c r="U181"/>
      <c r="V181"/>
      <c r="W181"/>
      <c r="X181"/>
      <c r="Y181"/>
      <c r="Z181"/>
      <c r="AA181"/>
      <c r="AB181"/>
    </row>
    <row r="182" spans="1:28" ht="12.75" x14ac:dyDescent="0.2">
      <c r="A182" s="225"/>
      <c r="B182"/>
      <c r="C182"/>
      <c r="D182"/>
      <c r="E182"/>
      <c r="F182"/>
      <c r="G182"/>
      <c r="H182"/>
      <c r="I182"/>
      <c r="J182"/>
      <c r="K182"/>
      <c r="L182"/>
      <c r="M182"/>
      <c r="N182"/>
      <c r="O182"/>
      <c r="P182"/>
      <c r="Q182"/>
      <c r="R182"/>
      <c r="S182"/>
      <c r="T182"/>
      <c r="U182"/>
      <c r="V182"/>
      <c r="W182"/>
      <c r="X182"/>
      <c r="Y182"/>
      <c r="Z182"/>
      <c r="AA182"/>
      <c r="AB182"/>
    </row>
    <row r="183" spans="1:28" ht="12.75" x14ac:dyDescent="0.2">
      <c r="A183" s="225"/>
      <c r="B183"/>
      <c r="C183"/>
      <c r="D183"/>
      <c r="E183"/>
      <c r="F183"/>
      <c r="G183"/>
      <c r="H183"/>
      <c r="I183"/>
      <c r="J183"/>
      <c r="K183"/>
      <c r="L183"/>
      <c r="M183"/>
      <c r="N183"/>
      <c r="O183"/>
      <c r="P183"/>
      <c r="Q183"/>
      <c r="R183"/>
      <c r="S183"/>
      <c r="T183"/>
      <c r="U183"/>
      <c r="V183"/>
      <c r="W183"/>
      <c r="X183"/>
      <c r="Y183"/>
      <c r="Z183"/>
      <c r="AA183"/>
      <c r="AB183"/>
    </row>
    <row r="184" spans="1:28" ht="12.75" x14ac:dyDescent="0.2">
      <c r="A184" s="225"/>
      <c r="B184"/>
      <c r="C184"/>
      <c r="D184"/>
      <c r="E184"/>
      <c r="F184"/>
      <c r="G184"/>
      <c r="H184"/>
      <c r="I184"/>
      <c r="J184"/>
      <c r="K184"/>
      <c r="L184"/>
      <c r="M184"/>
      <c r="N184"/>
      <c r="O184"/>
      <c r="P184"/>
      <c r="Q184"/>
      <c r="R184"/>
      <c r="S184"/>
      <c r="T184"/>
      <c r="U184"/>
      <c r="V184"/>
      <c r="W184"/>
      <c r="X184"/>
      <c r="Y184"/>
      <c r="Z184"/>
      <c r="AA184"/>
      <c r="AB184"/>
    </row>
    <row r="185" spans="1:28" ht="12.75" x14ac:dyDescent="0.2">
      <c r="A185" s="225"/>
      <c r="B185"/>
      <c r="C185"/>
      <c r="D185"/>
      <c r="E185"/>
      <c r="F185"/>
      <c r="G185"/>
      <c r="H185"/>
      <c r="I185"/>
      <c r="J185"/>
      <c r="K185"/>
      <c r="L185"/>
      <c r="M185"/>
      <c r="N185"/>
      <c r="O185"/>
      <c r="P185"/>
      <c r="Q185"/>
      <c r="R185"/>
      <c r="S185"/>
      <c r="T185"/>
      <c r="U185"/>
      <c r="V185"/>
      <c r="W185"/>
      <c r="X185"/>
      <c r="Y185"/>
      <c r="Z185"/>
      <c r="AA185"/>
      <c r="AB185"/>
    </row>
    <row r="186" spans="1:28" ht="12.75" x14ac:dyDescent="0.2">
      <c r="A186" s="225"/>
      <c r="B186"/>
      <c r="C186"/>
      <c r="D186"/>
      <c r="E186"/>
      <c r="F186"/>
      <c r="G186"/>
      <c r="H186"/>
      <c r="I186"/>
      <c r="J186"/>
      <c r="K186"/>
      <c r="L186"/>
      <c r="M186"/>
      <c r="N186"/>
      <c r="O186"/>
      <c r="P186"/>
      <c r="Q186"/>
      <c r="R186"/>
      <c r="S186"/>
      <c r="T186"/>
      <c r="U186"/>
      <c r="V186"/>
      <c r="W186"/>
      <c r="X186"/>
      <c r="Y186"/>
      <c r="Z186"/>
      <c r="AA186"/>
      <c r="AB186"/>
    </row>
    <row r="187" spans="1:28" ht="12.75" x14ac:dyDescent="0.2">
      <c r="A187" s="225"/>
      <c r="B187"/>
      <c r="C187"/>
      <c r="D187"/>
      <c r="E187"/>
      <c r="F187"/>
      <c r="G187"/>
      <c r="H187"/>
      <c r="I187"/>
      <c r="J187"/>
      <c r="K187"/>
      <c r="L187"/>
      <c r="M187"/>
      <c r="N187"/>
      <c r="O187"/>
      <c r="P187"/>
      <c r="Q187"/>
      <c r="R187"/>
      <c r="S187"/>
      <c r="T187"/>
      <c r="U187"/>
      <c r="V187"/>
      <c r="W187"/>
      <c r="X187"/>
      <c r="Y187"/>
      <c r="Z187"/>
      <c r="AA187"/>
      <c r="AB187"/>
    </row>
    <row r="188" spans="1:28" ht="12.75" x14ac:dyDescent="0.2">
      <c r="A188" s="225"/>
      <c r="B188"/>
      <c r="C188"/>
      <c r="D188"/>
      <c r="E188"/>
      <c r="F188"/>
      <c r="G188"/>
      <c r="H188"/>
      <c r="I188"/>
      <c r="J188"/>
      <c r="K188"/>
      <c r="L188"/>
      <c r="M188"/>
      <c r="N188"/>
      <c r="O188"/>
      <c r="P188"/>
      <c r="Q188"/>
      <c r="R188"/>
      <c r="S188"/>
      <c r="T188"/>
      <c r="U188"/>
      <c r="V188"/>
      <c r="W188"/>
      <c r="X188"/>
      <c r="Y188"/>
      <c r="Z188"/>
      <c r="AA188"/>
      <c r="AB188"/>
    </row>
    <row r="189" spans="1:28" ht="12.75" x14ac:dyDescent="0.2">
      <c r="A189" s="225"/>
      <c r="B189"/>
      <c r="C189"/>
      <c r="D189"/>
      <c r="E189"/>
      <c r="F189"/>
      <c r="G189"/>
      <c r="H189"/>
      <c r="I189"/>
      <c r="J189"/>
      <c r="K189"/>
      <c r="L189"/>
      <c r="M189"/>
      <c r="N189"/>
      <c r="O189"/>
      <c r="P189"/>
      <c r="Q189"/>
      <c r="R189"/>
      <c r="S189"/>
      <c r="T189"/>
      <c r="U189"/>
      <c r="V189"/>
      <c r="W189"/>
      <c r="X189"/>
      <c r="Y189"/>
      <c r="Z189"/>
      <c r="AA189"/>
      <c r="AB189"/>
    </row>
    <row r="190" spans="1:28" ht="12.75" x14ac:dyDescent="0.2">
      <c r="A190" s="225"/>
      <c r="B190"/>
      <c r="C190"/>
      <c r="D190"/>
      <c r="E190"/>
      <c r="F190"/>
      <c r="G190"/>
      <c r="H190"/>
      <c r="I190"/>
      <c r="J190"/>
      <c r="K190"/>
      <c r="L190"/>
      <c r="M190"/>
      <c r="N190"/>
      <c r="O190"/>
      <c r="P190"/>
      <c r="Q190"/>
      <c r="R190"/>
      <c r="S190"/>
      <c r="T190"/>
      <c r="U190"/>
      <c r="V190"/>
      <c r="W190"/>
      <c r="X190"/>
      <c r="Y190"/>
      <c r="Z190"/>
      <c r="AA190"/>
      <c r="AB190"/>
    </row>
    <row r="191" spans="1:28" ht="12.75" x14ac:dyDescent="0.2">
      <c r="A191" s="225"/>
      <c r="B191"/>
      <c r="C191"/>
      <c r="D191"/>
      <c r="E191"/>
      <c r="F191"/>
      <c r="G191"/>
      <c r="H191"/>
      <c r="I191"/>
      <c r="J191"/>
      <c r="K191"/>
      <c r="L191"/>
      <c r="M191"/>
      <c r="N191"/>
      <c r="O191"/>
      <c r="P191"/>
      <c r="Q191"/>
      <c r="R191"/>
      <c r="S191"/>
      <c r="T191"/>
      <c r="U191"/>
      <c r="V191"/>
      <c r="W191"/>
      <c r="X191"/>
      <c r="Y191"/>
      <c r="Z191"/>
      <c r="AA191"/>
      <c r="AB191"/>
    </row>
    <row r="192" spans="1:28" ht="12.75" x14ac:dyDescent="0.2">
      <c r="A192" s="225"/>
      <c r="B192"/>
      <c r="C192"/>
      <c r="D192"/>
      <c r="E192"/>
      <c r="F192"/>
      <c r="G192"/>
      <c r="H192"/>
      <c r="I192"/>
      <c r="J192"/>
      <c r="K192"/>
      <c r="L192"/>
      <c r="M192"/>
      <c r="N192"/>
      <c r="O192"/>
      <c r="P192"/>
      <c r="Q192"/>
      <c r="R192"/>
      <c r="S192"/>
      <c r="T192"/>
      <c r="U192"/>
      <c r="V192"/>
      <c r="W192"/>
      <c r="X192"/>
      <c r="Y192"/>
      <c r="Z192"/>
      <c r="AA192"/>
      <c r="AB192"/>
    </row>
    <row r="193" spans="1:28" ht="12.75" x14ac:dyDescent="0.2">
      <c r="A193" s="225"/>
      <c r="B193"/>
      <c r="C193"/>
      <c r="D193"/>
      <c r="E193"/>
      <c r="F193"/>
      <c r="G193"/>
      <c r="H193"/>
      <c r="I193"/>
      <c r="J193"/>
      <c r="K193"/>
      <c r="L193"/>
      <c r="M193"/>
      <c r="N193"/>
      <c r="O193"/>
      <c r="P193"/>
      <c r="Q193"/>
      <c r="R193"/>
      <c r="S193"/>
      <c r="T193"/>
      <c r="U193"/>
      <c r="V193"/>
      <c r="W193"/>
      <c r="X193"/>
      <c r="Y193"/>
      <c r="Z193"/>
      <c r="AA193"/>
      <c r="AB193"/>
    </row>
    <row r="194" spans="1:28" ht="12.75" x14ac:dyDescent="0.2">
      <c r="A194" s="225"/>
      <c r="B194"/>
      <c r="C194"/>
      <c r="D194"/>
      <c r="E194"/>
      <c r="F194"/>
      <c r="G194"/>
      <c r="H194"/>
      <c r="I194"/>
      <c r="J194"/>
      <c r="K194"/>
      <c r="L194"/>
      <c r="M194"/>
      <c r="N194"/>
      <c r="O194"/>
      <c r="P194"/>
      <c r="Q194"/>
      <c r="R194"/>
      <c r="S194"/>
      <c r="T194"/>
      <c r="U194"/>
      <c r="V194"/>
      <c r="W194"/>
      <c r="X194"/>
      <c r="Y194"/>
      <c r="Z194"/>
      <c r="AA194"/>
      <c r="AB194"/>
    </row>
    <row r="195" spans="1:28" ht="12.75" x14ac:dyDescent="0.2">
      <c r="A195" s="225"/>
      <c r="B195"/>
      <c r="C195"/>
      <c r="D195"/>
      <c r="E195"/>
      <c r="F195"/>
      <c r="G195"/>
      <c r="H195"/>
      <c r="I195"/>
      <c r="J195"/>
      <c r="K195"/>
      <c r="L195"/>
      <c r="M195"/>
      <c r="N195"/>
      <c r="O195"/>
      <c r="P195"/>
      <c r="Q195"/>
      <c r="R195"/>
      <c r="S195"/>
      <c r="T195"/>
      <c r="U195"/>
      <c r="V195"/>
      <c r="W195"/>
      <c r="X195"/>
      <c r="Y195"/>
      <c r="Z195"/>
      <c r="AA195"/>
      <c r="AB195"/>
    </row>
    <row r="196" spans="1:28" ht="12.75" x14ac:dyDescent="0.2">
      <c r="A196" s="225"/>
      <c r="B196"/>
      <c r="C196"/>
      <c r="D196"/>
      <c r="E196"/>
      <c r="F196"/>
      <c r="G196"/>
      <c r="H196"/>
      <c r="I196"/>
      <c r="J196"/>
      <c r="K196"/>
      <c r="L196"/>
      <c r="M196"/>
      <c r="N196"/>
      <c r="O196"/>
      <c r="P196"/>
      <c r="Q196"/>
      <c r="R196"/>
      <c r="S196"/>
      <c r="T196"/>
      <c r="U196"/>
      <c r="V196"/>
      <c r="W196"/>
      <c r="X196"/>
      <c r="Y196"/>
      <c r="Z196"/>
      <c r="AA196"/>
      <c r="AB196"/>
    </row>
    <row r="197" spans="1:28" ht="12.75" x14ac:dyDescent="0.2">
      <c r="A197" s="225"/>
      <c r="B197"/>
      <c r="C197"/>
      <c r="D197"/>
      <c r="E197"/>
      <c r="F197"/>
      <c r="G197"/>
      <c r="H197"/>
      <c r="I197"/>
      <c r="J197"/>
      <c r="K197"/>
      <c r="L197"/>
      <c r="M197"/>
      <c r="N197"/>
      <c r="O197"/>
      <c r="P197"/>
      <c r="Q197"/>
      <c r="R197"/>
      <c r="S197"/>
      <c r="T197"/>
      <c r="U197"/>
      <c r="V197"/>
      <c r="W197"/>
      <c r="X197"/>
      <c r="Y197"/>
      <c r="Z197"/>
      <c r="AA197"/>
      <c r="AB197"/>
    </row>
    <row r="198" spans="1:28" ht="12.75" x14ac:dyDescent="0.2">
      <c r="A198" s="225"/>
      <c r="B198"/>
      <c r="C198"/>
      <c r="D198"/>
      <c r="E198"/>
      <c r="F198"/>
      <c r="G198"/>
      <c r="H198"/>
      <c r="I198"/>
      <c r="J198"/>
      <c r="K198"/>
      <c r="L198"/>
      <c r="M198"/>
      <c r="N198"/>
      <c r="O198"/>
      <c r="P198"/>
      <c r="Q198"/>
      <c r="R198"/>
      <c r="S198"/>
      <c r="T198"/>
      <c r="U198"/>
      <c r="V198"/>
      <c r="W198"/>
      <c r="X198"/>
      <c r="Y198"/>
      <c r="Z198"/>
      <c r="AA198"/>
      <c r="AB198"/>
    </row>
    <row r="199" spans="1:28" ht="12.75" x14ac:dyDescent="0.2">
      <c r="A199" s="225"/>
      <c r="B199"/>
      <c r="C199"/>
      <c r="D199"/>
      <c r="E199"/>
      <c r="F199"/>
      <c r="G199"/>
      <c r="H199"/>
      <c r="I199"/>
      <c r="J199"/>
      <c r="K199"/>
      <c r="L199"/>
      <c r="M199"/>
      <c r="N199"/>
      <c r="O199"/>
      <c r="P199"/>
      <c r="Q199"/>
      <c r="R199"/>
      <c r="S199"/>
      <c r="T199"/>
      <c r="U199"/>
      <c r="V199"/>
      <c r="W199"/>
      <c r="X199"/>
      <c r="Y199"/>
      <c r="Z199"/>
      <c r="AA199"/>
      <c r="AB199"/>
    </row>
    <row r="200" spans="1:28" ht="12.75" x14ac:dyDescent="0.2">
      <c r="A200" s="225"/>
      <c r="B200"/>
      <c r="C200"/>
      <c r="D200"/>
      <c r="E200"/>
      <c r="F200"/>
      <c r="G200"/>
      <c r="H200"/>
      <c r="I200"/>
      <c r="J200"/>
      <c r="K200"/>
      <c r="L200"/>
      <c r="M200"/>
      <c r="N200"/>
      <c r="O200"/>
      <c r="P200"/>
      <c r="Q200"/>
      <c r="R200"/>
      <c r="S200"/>
      <c r="T200"/>
      <c r="U200"/>
      <c r="V200"/>
      <c r="W200"/>
      <c r="X200"/>
      <c r="Y200"/>
      <c r="Z200"/>
      <c r="AA200"/>
      <c r="AB200"/>
    </row>
    <row r="201" spans="1:28" ht="12.75" x14ac:dyDescent="0.2">
      <c r="A201" s="225"/>
      <c r="B201"/>
      <c r="C201"/>
      <c r="D201"/>
      <c r="E201"/>
      <c r="F201"/>
      <c r="G201"/>
      <c r="H201"/>
      <c r="I201"/>
      <c r="J201"/>
      <c r="K201"/>
      <c r="L201"/>
      <c r="M201"/>
      <c r="N201"/>
      <c r="O201"/>
      <c r="P201"/>
      <c r="Q201"/>
      <c r="R201"/>
      <c r="S201"/>
      <c r="T201"/>
      <c r="U201"/>
      <c r="V201"/>
      <c r="W201"/>
      <c r="X201"/>
      <c r="Y201"/>
      <c r="Z201"/>
      <c r="AA201"/>
      <c r="AB201"/>
    </row>
    <row r="202" spans="1:28" ht="12.75" x14ac:dyDescent="0.2">
      <c r="A202" s="225"/>
      <c r="B202"/>
      <c r="C202"/>
      <c r="D202"/>
      <c r="E202"/>
      <c r="F202"/>
      <c r="G202"/>
      <c r="H202"/>
      <c r="I202"/>
      <c r="J202"/>
      <c r="K202"/>
      <c r="L202"/>
      <c r="M202"/>
      <c r="N202"/>
      <c r="O202"/>
      <c r="P202"/>
      <c r="Q202"/>
      <c r="R202"/>
      <c r="S202"/>
      <c r="T202"/>
      <c r="U202"/>
      <c r="V202"/>
      <c r="W202"/>
      <c r="X202"/>
      <c r="Y202"/>
      <c r="Z202"/>
      <c r="AA202"/>
      <c r="AB202"/>
    </row>
    <row r="203" spans="1:28" ht="12.75" x14ac:dyDescent="0.2">
      <c r="A203" s="225"/>
      <c r="B203"/>
      <c r="C203"/>
      <c r="D203"/>
      <c r="E203"/>
      <c r="F203"/>
      <c r="G203"/>
      <c r="H203"/>
      <c r="I203"/>
      <c r="J203"/>
      <c r="K203"/>
      <c r="L203"/>
      <c r="M203"/>
      <c r="N203"/>
      <c r="O203"/>
      <c r="P203"/>
      <c r="Q203"/>
      <c r="R203"/>
      <c r="S203"/>
      <c r="T203"/>
      <c r="U203"/>
      <c r="V203"/>
      <c r="W203"/>
      <c r="X203"/>
      <c r="Y203"/>
      <c r="Z203"/>
      <c r="AA203"/>
      <c r="AB203"/>
    </row>
    <row r="204" spans="1:28" ht="12.75" x14ac:dyDescent="0.2">
      <c r="A204" s="225"/>
      <c r="B204"/>
      <c r="C204"/>
      <c r="D204"/>
      <c r="E204"/>
      <c r="F204"/>
      <c r="G204"/>
      <c r="H204"/>
      <c r="I204"/>
      <c r="J204"/>
      <c r="K204"/>
      <c r="L204"/>
      <c r="M204"/>
      <c r="N204"/>
      <c r="O204"/>
      <c r="P204"/>
      <c r="Q204"/>
      <c r="R204"/>
      <c r="S204"/>
      <c r="T204"/>
      <c r="U204"/>
      <c r="V204"/>
      <c r="W204"/>
      <c r="X204"/>
      <c r="Y204"/>
      <c r="Z204"/>
      <c r="AA204"/>
      <c r="AB204"/>
    </row>
    <row r="205" spans="1:28" ht="12.75" x14ac:dyDescent="0.2">
      <c r="A205" s="225"/>
      <c r="B205"/>
      <c r="C205"/>
      <c r="D205"/>
      <c r="E205"/>
      <c r="F205"/>
      <c r="G205"/>
      <c r="H205"/>
      <c r="I205"/>
      <c r="J205"/>
      <c r="K205"/>
      <c r="L205"/>
      <c r="M205"/>
      <c r="N205"/>
      <c r="O205"/>
      <c r="P205"/>
      <c r="Q205"/>
      <c r="R205"/>
      <c r="S205"/>
      <c r="T205"/>
      <c r="U205"/>
      <c r="V205"/>
      <c r="W205"/>
      <c r="X205"/>
      <c r="Y205"/>
      <c r="Z205"/>
      <c r="AA205"/>
      <c r="AB205"/>
    </row>
    <row r="206" spans="1:28" ht="12.75" x14ac:dyDescent="0.2">
      <c r="A206" s="225"/>
      <c r="B206"/>
      <c r="C206"/>
      <c r="D206"/>
      <c r="E206"/>
      <c r="F206"/>
      <c r="G206"/>
      <c r="H206"/>
      <c r="I206"/>
      <c r="J206"/>
      <c r="K206"/>
      <c r="L206"/>
      <c r="M206"/>
      <c r="N206"/>
      <c r="O206"/>
      <c r="P206"/>
      <c r="Q206"/>
      <c r="R206"/>
      <c r="S206"/>
      <c r="T206"/>
      <c r="U206"/>
      <c r="V206"/>
      <c r="W206"/>
      <c r="X206"/>
      <c r="Y206"/>
      <c r="Z206"/>
      <c r="AA206"/>
      <c r="AB206"/>
    </row>
    <row r="207" spans="1:28" ht="12.75" x14ac:dyDescent="0.2">
      <c r="A207" s="225"/>
      <c r="B207"/>
      <c r="C207"/>
      <c r="D207"/>
      <c r="E207"/>
      <c r="F207"/>
      <c r="G207"/>
      <c r="H207"/>
      <c r="I207"/>
      <c r="J207"/>
      <c r="K207"/>
      <c r="L207"/>
      <c r="M207"/>
      <c r="N207"/>
      <c r="O207"/>
      <c r="P207"/>
      <c r="Q207"/>
      <c r="R207"/>
      <c r="S207"/>
      <c r="T207"/>
      <c r="U207"/>
      <c r="V207"/>
      <c r="W207"/>
      <c r="X207"/>
      <c r="Y207"/>
      <c r="Z207"/>
      <c r="AA207"/>
      <c r="AB207"/>
    </row>
    <row r="208" spans="1:28" ht="12.75" x14ac:dyDescent="0.2">
      <c r="A208" s="225"/>
      <c r="B208"/>
      <c r="C208"/>
      <c r="D208"/>
      <c r="E208"/>
      <c r="F208"/>
      <c r="G208"/>
      <c r="H208"/>
      <c r="I208"/>
      <c r="J208"/>
      <c r="K208"/>
      <c r="L208"/>
      <c r="M208"/>
      <c r="N208"/>
      <c r="O208"/>
      <c r="P208"/>
      <c r="Q208"/>
      <c r="R208"/>
      <c r="S208"/>
      <c r="T208"/>
      <c r="U208"/>
      <c r="V208"/>
      <c r="W208"/>
      <c r="X208"/>
      <c r="Y208"/>
      <c r="Z208"/>
      <c r="AA208"/>
      <c r="AB208"/>
    </row>
    <row r="209" spans="1:28" ht="12.75" x14ac:dyDescent="0.2">
      <c r="A209" s="225"/>
      <c r="B209"/>
      <c r="C209"/>
      <c r="D209"/>
      <c r="E209"/>
      <c r="F209"/>
      <c r="G209"/>
      <c r="H209"/>
      <c r="I209"/>
      <c r="J209"/>
      <c r="K209"/>
      <c r="L209"/>
      <c r="M209"/>
      <c r="N209"/>
      <c r="O209"/>
      <c r="P209"/>
      <c r="Q209"/>
      <c r="R209"/>
      <c r="S209"/>
      <c r="T209"/>
      <c r="U209"/>
      <c r="V209"/>
      <c r="W209"/>
      <c r="X209"/>
      <c r="Y209"/>
      <c r="Z209"/>
      <c r="AA209"/>
      <c r="AB209"/>
    </row>
    <row r="210" spans="1:28" ht="12.75" x14ac:dyDescent="0.2">
      <c r="A210" s="225"/>
      <c r="B210"/>
      <c r="C210"/>
      <c r="D210"/>
      <c r="E210"/>
      <c r="F210"/>
      <c r="G210"/>
      <c r="H210"/>
      <c r="I210"/>
      <c r="J210"/>
      <c r="K210"/>
      <c r="L210"/>
      <c r="M210"/>
      <c r="N210"/>
      <c r="O210"/>
      <c r="P210"/>
      <c r="Q210"/>
      <c r="R210"/>
      <c r="S210"/>
      <c r="T210"/>
      <c r="U210"/>
      <c r="V210"/>
      <c r="W210"/>
      <c r="X210"/>
      <c r="Y210"/>
      <c r="Z210"/>
      <c r="AA210"/>
      <c r="AB210"/>
    </row>
    <row r="211" spans="1:28" ht="12.75" x14ac:dyDescent="0.2">
      <c r="A211" s="225"/>
      <c r="B211"/>
      <c r="C211"/>
      <c r="D211"/>
      <c r="E211"/>
      <c r="F211"/>
      <c r="G211"/>
      <c r="H211"/>
      <c r="I211"/>
      <c r="J211"/>
      <c r="K211"/>
      <c r="L211"/>
      <c r="M211"/>
      <c r="N211"/>
      <c r="O211"/>
      <c r="P211"/>
      <c r="Q211"/>
      <c r="R211"/>
      <c r="S211"/>
      <c r="T211"/>
      <c r="U211"/>
      <c r="V211"/>
      <c r="W211"/>
      <c r="X211"/>
      <c r="Y211"/>
      <c r="Z211"/>
      <c r="AA211"/>
      <c r="AB211"/>
    </row>
    <row r="212" spans="1:28" ht="12.75" x14ac:dyDescent="0.2">
      <c r="A212" s="225"/>
      <c r="B212"/>
      <c r="C212"/>
      <c r="D212"/>
      <c r="E212"/>
      <c r="F212"/>
      <c r="G212"/>
      <c r="H212"/>
      <c r="I212"/>
      <c r="J212"/>
      <c r="K212"/>
      <c r="L212"/>
      <c r="M212"/>
      <c r="N212"/>
      <c r="O212"/>
      <c r="P212"/>
      <c r="Q212"/>
      <c r="R212"/>
      <c r="S212"/>
      <c r="T212"/>
      <c r="U212"/>
      <c r="V212"/>
      <c r="W212"/>
      <c r="X212"/>
      <c r="Y212"/>
      <c r="Z212"/>
      <c r="AA212"/>
      <c r="AB212"/>
    </row>
    <row r="213" spans="1:28" ht="12.75" x14ac:dyDescent="0.2">
      <c r="A213" s="225"/>
      <c r="B213"/>
      <c r="C213"/>
      <c r="D213"/>
      <c r="E213"/>
      <c r="F213"/>
      <c r="G213"/>
      <c r="H213"/>
      <c r="I213"/>
      <c r="J213"/>
      <c r="K213"/>
      <c r="L213"/>
      <c r="M213"/>
      <c r="N213"/>
      <c r="O213"/>
      <c r="P213"/>
      <c r="Q213"/>
      <c r="R213"/>
      <c r="S213"/>
      <c r="T213"/>
      <c r="U213"/>
      <c r="V213"/>
      <c r="W213"/>
      <c r="X213"/>
      <c r="Y213"/>
      <c r="Z213"/>
      <c r="AA213"/>
      <c r="AB213"/>
    </row>
    <row r="214" spans="1:28" ht="12.75" x14ac:dyDescent="0.2">
      <c r="A214" s="225"/>
      <c r="B214"/>
      <c r="C214"/>
      <c r="D214"/>
      <c r="E214"/>
      <c r="F214"/>
      <c r="G214"/>
      <c r="H214"/>
      <c r="I214"/>
      <c r="J214"/>
      <c r="K214"/>
      <c r="L214"/>
      <c r="M214"/>
      <c r="N214"/>
      <c r="O214"/>
      <c r="P214"/>
      <c r="Q214"/>
      <c r="R214"/>
      <c r="S214"/>
      <c r="T214"/>
      <c r="U214"/>
      <c r="V214"/>
      <c r="W214"/>
      <c r="X214"/>
      <c r="Y214"/>
      <c r="Z214"/>
      <c r="AA214"/>
      <c r="AB214"/>
    </row>
    <row r="215" spans="1:28" ht="12.75" x14ac:dyDescent="0.2">
      <c r="A215" s="225"/>
      <c r="B215"/>
      <c r="C215"/>
      <c r="D215"/>
      <c r="E215"/>
      <c r="F215"/>
      <c r="G215"/>
      <c r="H215"/>
      <c r="I215"/>
      <c r="J215"/>
      <c r="K215"/>
      <c r="L215"/>
      <c r="M215"/>
      <c r="N215"/>
      <c r="O215"/>
      <c r="P215"/>
      <c r="Q215"/>
      <c r="R215"/>
      <c r="S215"/>
      <c r="T215"/>
      <c r="U215"/>
      <c r="V215"/>
      <c r="W215"/>
      <c r="X215"/>
      <c r="Y215"/>
      <c r="Z215"/>
      <c r="AA215"/>
      <c r="AB215"/>
    </row>
    <row r="216" spans="1:28" ht="12.75" x14ac:dyDescent="0.2">
      <c r="A216" s="225"/>
      <c r="B216"/>
      <c r="C216"/>
      <c r="D216"/>
      <c r="E216"/>
      <c r="F216"/>
      <c r="G216"/>
      <c r="H216"/>
      <c r="I216"/>
      <c r="J216"/>
      <c r="K216"/>
      <c r="L216"/>
      <c r="M216"/>
      <c r="N216"/>
      <c r="O216"/>
      <c r="P216"/>
      <c r="Q216"/>
      <c r="R216"/>
      <c r="S216"/>
      <c r="T216"/>
      <c r="U216"/>
      <c r="V216"/>
      <c r="W216"/>
      <c r="X216"/>
      <c r="Y216"/>
      <c r="Z216"/>
      <c r="AA216"/>
      <c r="AB216"/>
    </row>
    <row r="217" spans="1:28" ht="12.75" x14ac:dyDescent="0.2">
      <c r="A217" s="225"/>
      <c r="B217"/>
      <c r="C217"/>
      <c r="D217"/>
      <c r="E217"/>
    </row>
    <row r="218" spans="1:28" ht="12.75" x14ac:dyDescent="0.2">
      <c r="A218" s="225"/>
      <c r="B218"/>
      <c r="C218"/>
      <c r="D218"/>
      <c r="E218"/>
    </row>
    <row r="219" spans="1:28" ht="12.75" x14ac:dyDescent="0.2">
      <c r="A219" s="225"/>
      <c r="B219"/>
      <c r="C219"/>
      <c r="D219"/>
      <c r="E219"/>
    </row>
    <row r="220" spans="1:28" ht="12.75" x14ac:dyDescent="0.2">
      <c r="A220" s="225"/>
      <c r="B220"/>
      <c r="C220"/>
      <c r="D220"/>
      <c r="E220"/>
    </row>
    <row r="221" spans="1:28" ht="12.75" x14ac:dyDescent="0.2">
      <c r="A221" s="225"/>
      <c r="B221"/>
      <c r="C221"/>
      <c r="D221"/>
      <c r="E221"/>
    </row>
    <row r="222" spans="1:28" ht="12.75" x14ac:dyDescent="0.2">
      <c r="A222" s="225"/>
      <c r="B222"/>
      <c r="C222"/>
      <c r="D222"/>
      <c r="E222"/>
    </row>
    <row r="223" spans="1:28" ht="12.75" x14ac:dyDescent="0.2">
      <c r="A223" s="225"/>
      <c r="B223"/>
      <c r="C223"/>
      <c r="D223"/>
      <c r="E223"/>
    </row>
    <row r="224" spans="1:28" ht="12.75" x14ac:dyDescent="0.2">
      <c r="A224" s="225"/>
      <c r="B224"/>
      <c r="C224"/>
      <c r="D224"/>
      <c r="E224"/>
    </row>
    <row r="225" spans="1:5" ht="12.75" x14ac:dyDescent="0.2">
      <c r="A225" s="225"/>
      <c r="B225"/>
      <c r="C225"/>
      <c r="D225"/>
      <c r="E225"/>
    </row>
    <row r="226" spans="1:5" ht="12.75" x14ac:dyDescent="0.2">
      <c r="A226" s="225"/>
      <c r="B226"/>
      <c r="C226"/>
      <c r="D226"/>
      <c r="E226"/>
    </row>
    <row r="227" spans="1:5" ht="12.75" x14ac:dyDescent="0.2">
      <c r="A227" s="225"/>
      <c r="B227"/>
      <c r="C227"/>
      <c r="D227"/>
      <c r="E227"/>
    </row>
    <row r="228" spans="1:5" ht="12.75" x14ac:dyDescent="0.2">
      <c r="A228" s="225"/>
      <c r="B228"/>
      <c r="C228"/>
      <c r="D228"/>
      <c r="E228"/>
    </row>
    <row r="229" spans="1:5" ht="12.75" x14ac:dyDescent="0.2">
      <c r="A229" s="225"/>
      <c r="B229"/>
      <c r="C229"/>
      <c r="D229"/>
      <c r="E229"/>
    </row>
    <row r="230" spans="1:5" ht="12.75" x14ac:dyDescent="0.2">
      <c r="A230" s="225"/>
      <c r="B230"/>
      <c r="C230"/>
      <c r="D230"/>
      <c r="E230"/>
    </row>
    <row r="231" spans="1:5" ht="12.75" x14ac:dyDescent="0.2">
      <c r="A231" s="225"/>
      <c r="B231"/>
      <c r="C231"/>
      <c r="D231"/>
      <c r="E231"/>
    </row>
    <row r="232" spans="1:5" ht="12.75" x14ac:dyDescent="0.2">
      <c r="A232" s="225"/>
      <c r="B232"/>
      <c r="C232"/>
      <c r="D232"/>
      <c r="E232"/>
    </row>
    <row r="233" spans="1:5" ht="12.75" x14ac:dyDescent="0.2">
      <c r="A233" s="225"/>
      <c r="B233"/>
      <c r="C233"/>
      <c r="D233"/>
      <c r="E233"/>
    </row>
    <row r="234" spans="1:5" ht="12.75" x14ac:dyDescent="0.2">
      <c r="A234" s="225"/>
      <c r="B234"/>
      <c r="C234"/>
      <c r="D234"/>
      <c r="E234"/>
    </row>
    <row r="235" spans="1:5" ht="12.75" x14ac:dyDescent="0.2">
      <c r="A235" s="225"/>
      <c r="B235"/>
      <c r="C235"/>
      <c r="D235"/>
      <c r="E235"/>
    </row>
    <row r="236" spans="1:5" ht="12.75" x14ac:dyDescent="0.2">
      <c r="A236" s="225"/>
      <c r="B236"/>
      <c r="C236"/>
      <c r="D236"/>
      <c r="E236"/>
    </row>
    <row r="237" spans="1:5" ht="12.75" x14ac:dyDescent="0.2">
      <c r="A237" s="225"/>
      <c r="B237"/>
      <c r="C237"/>
      <c r="D237"/>
      <c r="E237"/>
    </row>
    <row r="238" spans="1:5" ht="12.75" x14ac:dyDescent="0.2">
      <c r="A238" s="225"/>
      <c r="B238"/>
      <c r="C238"/>
      <c r="D238"/>
      <c r="E238"/>
    </row>
    <row r="239" spans="1:5" ht="12.75" x14ac:dyDescent="0.2">
      <c r="A239" s="225"/>
      <c r="B239"/>
      <c r="C239"/>
      <c r="D239"/>
      <c r="E239"/>
    </row>
    <row r="240" spans="1:5" ht="12.75" x14ac:dyDescent="0.2">
      <c r="A240" s="225"/>
      <c r="B240"/>
      <c r="C240"/>
      <c r="D240"/>
      <c r="E240"/>
    </row>
    <row r="241" spans="1:5" ht="12.75" x14ac:dyDescent="0.2">
      <c r="A241" s="225"/>
      <c r="B241"/>
      <c r="C241"/>
      <c r="D241"/>
      <c r="E241"/>
    </row>
    <row r="242" spans="1:5" ht="12.75" x14ac:dyDescent="0.2">
      <c r="A242" s="225"/>
      <c r="B242"/>
      <c r="C242"/>
      <c r="D242"/>
      <c r="E242"/>
    </row>
    <row r="243" spans="1:5" ht="12.75" x14ac:dyDescent="0.2">
      <c r="A243" s="225"/>
      <c r="B243"/>
      <c r="C243"/>
      <c r="D243"/>
      <c r="E243"/>
    </row>
    <row r="244" spans="1:5" ht="12.75" x14ac:dyDescent="0.2">
      <c r="A244" s="225"/>
      <c r="B244"/>
      <c r="C244"/>
      <c r="D244"/>
      <c r="E244"/>
    </row>
    <row r="245" spans="1:5" ht="12.75" x14ac:dyDescent="0.2">
      <c r="A245" s="225"/>
      <c r="B245"/>
      <c r="C245"/>
      <c r="D245"/>
      <c r="E245"/>
    </row>
    <row r="246" spans="1:5" ht="12.75" x14ac:dyDescent="0.2">
      <c r="A246" s="225"/>
      <c r="B246"/>
      <c r="C246"/>
      <c r="D246"/>
      <c r="E246"/>
    </row>
    <row r="247" spans="1:5" ht="12.75" x14ac:dyDescent="0.2">
      <c r="A247" s="225"/>
      <c r="B247"/>
      <c r="C247"/>
      <c r="D247"/>
      <c r="E247"/>
    </row>
    <row r="248" spans="1:5" ht="12.75" x14ac:dyDescent="0.2">
      <c r="A248" s="225"/>
      <c r="B248"/>
      <c r="C248"/>
      <c r="D248"/>
      <c r="E248"/>
    </row>
    <row r="249" spans="1:5" ht="12.75" x14ac:dyDescent="0.2">
      <c r="A249" s="225"/>
      <c r="B249"/>
      <c r="C249"/>
      <c r="D249"/>
      <c r="E249"/>
    </row>
    <row r="250" spans="1:5" ht="12.75" x14ac:dyDescent="0.2">
      <c r="A250" s="225"/>
      <c r="B250"/>
      <c r="C250"/>
      <c r="D250"/>
      <c r="E250"/>
    </row>
    <row r="251" spans="1:5" ht="12.75" x14ac:dyDescent="0.2">
      <c r="A251" s="225"/>
      <c r="B251"/>
      <c r="C251"/>
      <c r="D251"/>
      <c r="E251"/>
    </row>
    <row r="252" spans="1:5" ht="12.75" x14ac:dyDescent="0.2">
      <c r="A252" s="225"/>
      <c r="B252"/>
      <c r="C252"/>
      <c r="D252"/>
      <c r="E252"/>
    </row>
    <row r="253" spans="1:5" ht="12.75" x14ac:dyDescent="0.2">
      <c r="A253" s="225"/>
      <c r="B253"/>
      <c r="C253"/>
      <c r="D253"/>
      <c r="E253"/>
    </row>
    <row r="254" spans="1:5" ht="12.75" x14ac:dyDescent="0.2">
      <c r="A254" s="225"/>
      <c r="B254"/>
      <c r="C254"/>
      <c r="D254"/>
      <c r="E254"/>
    </row>
    <row r="255" spans="1:5" ht="12.75" x14ac:dyDescent="0.2">
      <c r="A255" s="225"/>
      <c r="B255"/>
      <c r="C255"/>
      <c r="D255"/>
      <c r="E255"/>
    </row>
    <row r="256" spans="1:5" ht="12.75" x14ac:dyDescent="0.2">
      <c r="A256" s="225"/>
      <c r="B256"/>
      <c r="C256"/>
      <c r="D256"/>
      <c r="E256"/>
    </row>
    <row r="257" spans="1:5" ht="12.75" x14ac:dyDescent="0.2">
      <c r="A257" s="225"/>
      <c r="B257"/>
      <c r="C257"/>
      <c r="D257"/>
      <c r="E257"/>
    </row>
    <row r="258" spans="1:5" ht="12.75" x14ac:dyDescent="0.2">
      <c r="A258" s="225"/>
      <c r="B258"/>
      <c r="C258"/>
      <c r="D258"/>
      <c r="E258"/>
    </row>
    <row r="259" spans="1:5" ht="12.75" x14ac:dyDescent="0.2">
      <c r="A259" s="225"/>
      <c r="B259"/>
      <c r="C259"/>
      <c r="D259"/>
      <c r="E259"/>
    </row>
    <row r="260" spans="1:5" ht="12.75" x14ac:dyDescent="0.2">
      <c r="A260" s="225"/>
      <c r="B260"/>
      <c r="C260"/>
      <c r="D260"/>
      <c r="E260"/>
    </row>
    <row r="261" spans="1:5" ht="12.75" x14ac:dyDescent="0.2">
      <c r="A261" s="225"/>
      <c r="B261"/>
      <c r="C261"/>
      <c r="D261"/>
      <c r="E261"/>
    </row>
    <row r="262" spans="1:5" ht="12.75" x14ac:dyDescent="0.2">
      <c r="A262" s="225"/>
      <c r="B262"/>
      <c r="C262"/>
      <c r="D262"/>
      <c r="E262"/>
    </row>
    <row r="263" spans="1:5" ht="12.75" x14ac:dyDescent="0.2">
      <c r="A263" s="225"/>
      <c r="B263"/>
      <c r="C263"/>
      <c r="D263"/>
      <c r="E263"/>
    </row>
    <row r="264" spans="1:5" ht="12.75" x14ac:dyDescent="0.2">
      <c r="A264" s="225"/>
      <c r="B264"/>
      <c r="C264"/>
      <c r="D264"/>
      <c r="E264"/>
    </row>
    <row r="265" spans="1:5" ht="12.75" x14ac:dyDescent="0.2">
      <c r="A265" s="225"/>
      <c r="B265"/>
      <c r="C265"/>
      <c r="D265"/>
      <c r="E265"/>
    </row>
    <row r="266" spans="1:5" ht="12.75" x14ac:dyDescent="0.2">
      <c r="A266" s="225"/>
      <c r="B266"/>
      <c r="C266"/>
      <c r="D266"/>
      <c r="E266"/>
    </row>
    <row r="267" spans="1:5" ht="12.75" x14ac:dyDescent="0.2">
      <c r="A267" s="225"/>
      <c r="B267"/>
      <c r="C267"/>
      <c r="D267"/>
      <c r="E267"/>
    </row>
    <row r="268" spans="1:5" ht="12.75" x14ac:dyDescent="0.2">
      <c r="A268" s="225"/>
      <c r="B268"/>
      <c r="C268"/>
      <c r="D268"/>
      <c r="E268"/>
    </row>
    <row r="269" spans="1:5" ht="12.75" x14ac:dyDescent="0.2">
      <c r="A269" s="225"/>
      <c r="B269"/>
      <c r="C269"/>
      <c r="D269"/>
      <c r="E269"/>
    </row>
    <row r="270" spans="1:5" ht="12.75" x14ac:dyDescent="0.2">
      <c r="A270" s="225"/>
      <c r="B270"/>
      <c r="C270"/>
      <c r="D270"/>
      <c r="E270"/>
    </row>
    <row r="271" spans="1:5" ht="12.75" x14ac:dyDescent="0.2">
      <c r="A271" s="225"/>
      <c r="B271"/>
      <c r="C271"/>
      <c r="D271"/>
      <c r="E271"/>
    </row>
    <row r="272" spans="1:5" ht="12.75" x14ac:dyDescent="0.2">
      <c r="A272" s="225"/>
      <c r="B272"/>
      <c r="C272"/>
      <c r="D272"/>
      <c r="E272"/>
    </row>
    <row r="273" spans="1:5" ht="12.75" x14ac:dyDescent="0.2">
      <c r="A273" s="225"/>
      <c r="B273"/>
      <c r="C273"/>
      <c r="D273"/>
      <c r="E273"/>
    </row>
    <row r="274" spans="1:5" ht="12.75" x14ac:dyDescent="0.2">
      <c r="A274" s="225"/>
      <c r="B274"/>
      <c r="C274"/>
      <c r="D274"/>
      <c r="E274"/>
    </row>
    <row r="275" spans="1:5" ht="12.75" x14ac:dyDescent="0.2">
      <c r="A275" s="225"/>
      <c r="B275"/>
      <c r="C275"/>
      <c r="D275"/>
      <c r="E275"/>
    </row>
    <row r="276" spans="1:5" ht="12.75" x14ac:dyDescent="0.2">
      <c r="A276" s="225"/>
      <c r="B276"/>
      <c r="C276"/>
      <c r="D276"/>
      <c r="E276"/>
    </row>
    <row r="277" spans="1:5" ht="12.75" x14ac:dyDescent="0.2">
      <c r="A277" s="225"/>
      <c r="B277"/>
      <c r="C277"/>
      <c r="D277"/>
      <c r="E277"/>
    </row>
    <row r="278" spans="1:5" ht="12.75" x14ac:dyDescent="0.2">
      <c r="A278" s="225"/>
      <c r="B278"/>
      <c r="C278"/>
      <c r="D278"/>
      <c r="E278"/>
    </row>
    <row r="279" spans="1:5" ht="12.75" x14ac:dyDescent="0.2">
      <c r="A279" s="225"/>
      <c r="B279"/>
      <c r="C279"/>
      <c r="D279"/>
      <c r="E279"/>
    </row>
    <row r="280" spans="1:5" ht="12.75" x14ac:dyDescent="0.2">
      <c r="A280" s="225"/>
      <c r="B280"/>
      <c r="C280"/>
      <c r="D280"/>
      <c r="E280"/>
    </row>
    <row r="281" spans="1:5" ht="12.75" x14ac:dyDescent="0.2">
      <c r="A281" s="225"/>
      <c r="B281"/>
      <c r="C281"/>
      <c r="D281"/>
      <c r="E281"/>
    </row>
    <row r="282" spans="1:5" ht="12.75" x14ac:dyDescent="0.2">
      <c r="A282" s="225"/>
      <c r="B282"/>
      <c r="C282"/>
      <c r="D282"/>
      <c r="E282"/>
    </row>
    <row r="283" spans="1:5" ht="12.75" x14ac:dyDescent="0.2">
      <c r="A283" s="225"/>
      <c r="B283"/>
      <c r="C283"/>
      <c r="D283"/>
      <c r="E283"/>
    </row>
    <row r="284" spans="1:5" ht="12.75" x14ac:dyDescent="0.2">
      <c r="A284" s="225"/>
      <c r="B284"/>
      <c r="C284"/>
      <c r="D284"/>
      <c r="E284"/>
    </row>
    <row r="285" spans="1:5" ht="12.75" x14ac:dyDescent="0.2">
      <c r="A285" s="225"/>
      <c r="B285"/>
      <c r="C285"/>
      <c r="D285"/>
      <c r="E285"/>
    </row>
    <row r="286" spans="1:5" ht="12.75" x14ac:dyDescent="0.2">
      <c r="A286" s="225"/>
      <c r="B286"/>
      <c r="C286"/>
      <c r="D286"/>
      <c r="E286"/>
    </row>
    <row r="287" spans="1:5" ht="12.75" x14ac:dyDescent="0.2">
      <c r="A287" s="225"/>
      <c r="B287"/>
      <c r="C287"/>
      <c r="D287"/>
      <c r="E287"/>
    </row>
    <row r="288" spans="1:5" ht="12.75" x14ac:dyDescent="0.2">
      <c r="A288" s="225"/>
      <c r="B288"/>
      <c r="C288"/>
      <c r="D288"/>
      <c r="E288"/>
    </row>
    <row r="289" spans="1:5" ht="12.75" x14ac:dyDescent="0.2">
      <c r="A289" s="225"/>
      <c r="B289"/>
      <c r="C289"/>
      <c r="D289"/>
      <c r="E289"/>
    </row>
    <row r="290" spans="1:5" ht="12.75" x14ac:dyDescent="0.2">
      <c r="A290" s="225"/>
      <c r="B290"/>
      <c r="C290"/>
      <c r="D290"/>
      <c r="E290"/>
    </row>
    <row r="291" spans="1:5" ht="12.75" x14ac:dyDescent="0.2">
      <c r="A291" s="225"/>
      <c r="B291"/>
      <c r="C291"/>
      <c r="D291"/>
      <c r="E291"/>
    </row>
    <row r="292" spans="1:5" ht="12.75" x14ac:dyDescent="0.2">
      <c r="A292" s="225"/>
      <c r="B292"/>
      <c r="C292"/>
      <c r="D292"/>
      <c r="E292"/>
    </row>
    <row r="293" spans="1:5" ht="12.75" x14ac:dyDescent="0.2">
      <c r="A293" s="225"/>
      <c r="B293"/>
      <c r="C293"/>
      <c r="D293"/>
      <c r="E293"/>
    </row>
    <row r="294" spans="1:5" ht="12.75" x14ac:dyDescent="0.2">
      <c r="A294" s="225"/>
      <c r="B294"/>
      <c r="C294"/>
      <c r="D294"/>
      <c r="E294"/>
    </row>
    <row r="295" spans="1:5" ht="12.75" x14ac:dyDescent="0.2">
      <c r="A295" s="225"/>
      <c r="B295"/>
      <c r="C295"/>
      <c r="D295"/>
      <c r="E295"/>
    </row>
    <row r="296" spans="1:5" ht="12.75" x14ac:dyDescent="0.2">
      <c r="A296" s="225"/>
      <c r="B296"/>
      <c r="C296"/>
      <c r="D296"/>
      <c r="E296"/>
    </row>
    <row r="297" spans="1:5" ht="12.75" x14ac:dyDescent="0.2">
      <c r="A297" s="225"/>
      <c r="B297"/>
      <c r="C297"/>
      <c r="D297"/>
      <c r="E297"/>
    </row>
    <row r="298" spans="1:5" ht="12.75" x14ac:dyDescent="0.2">
      <c r="A298" s="225"/>
      <c r="B298"/>
      <c r="C298"/>
      <c r="D298"/>
      <c r="E298"/>
    </row>
    <row r="299" spans="1:5" ht="12.75" x14ac:dyDescent="0.2">
      <c r="A299" s="225"/>
      <c r="B299"/>
      <c r="C299"/>
      <c r="D299"/>
      <c r="E299"/>
    </row>
    <row r="300" spans="1:5" ht="12.75" x14ac:dyDescent="0.2">
      <c r="A300" s="225"/>
      <c r="B300"/>
      <c r="C300"/>
      <c r="D300"/>
      <c r="E300"/>
    </row>
    <row r="301" spans="1:5" ht="12.75" x14ac:dyDescent="0.2">
      <c r="A301" s="225"/>
      <c r="B301"/>
      <c r="C301"/>
      <c r="D301"/>
      <c r="E301"/>
    </row>
    <row r="302" spans="1:5" ht="12.75" x14ac:dyDescent="0.2">
      <c r="A302" s="225"/>
      <c r="B302"/>
      <c r="C302"/>
      <c r="D302"/>
      <c r="E302"/>
    </row>
    <row r="303" spans="1:5" ht="12.75" x14ac:dyDescent="0.2">
      <c r="A303" s="225"/>
      <c r="B303"/>
      <c r="C303"/>
      <c r="D303"/>
      <c r="E303"/>
    </row>
    <row r="304" spans="1:5" ht="12.75" x14ac:dyDescent="0.2">
      <c r="A304" s="225"/>
      <c r="B304"/>
      <c r="C304"/>
      <c r="D304"/>
      <c r="E304"/>
    </row>
    <row r="305" spans="1:5" ht="12.75" x14ac:dyDescent="0.2">
      <c r="A305" s="225"/>
      <c r="B305"/>
      <c r="C305"/>
      <c r="D305"/>
      <c r="E305"/>
    </row>
    <row r="306" spans="1:5" ht="12.75" x14ac:dyDescent="0.2">
      <c r="A306" s="225"/>
      <c r="B306"/>
      <c r="C306"/>
      <c r="D306"/>
      <c r="E306"/>
    </row>
    <row r="307" spans="1:5" ht="12.75" x14ac:dyDescent="0.2">
      <c r="A307" s="225"/>
      <c r="B307"/>
      <c r="C307"/>
      <c r="D307"/>
      <c r="E307"/>
    </row>
    <row r="308" spans="1:5" ht="12.75" x14ac:dyDescent="0.2">
      <c r="A308" s="225"/>
      <c r="B308"/>
      <c r="C308"/>
      <c r="D308"/>
      <c r="E308"/>
    </row>
    <row r="309" spans="1:5" ht="12.75" x14ac:dyDescent="0.2">
      <c r="A309" s="225"/>
      <c r="B309"/>
      <c r="C309"/>
      <c r="D309"/>
      <c r="E309"/>
    </row>
    <row r="310" spans="1:5" ht="12.75" x14ac:dyDescent="0.2">
      <c r="A310" s="225"/>
      <c r="B310"/>
      <c r="C310"/>
      <c r="D310"/>
      <c r="E310"/>
    </row>
    <row r="311" spans="1:5" ht="12.75" x14ac:dyDescent="0.2">
      <c r="A311" s="225"/>
      <c r="B311"/>
      <c r="C311"/>
      <c r="D311"/>
      <c r="E311"/>
    </row>
    <row r="312" spans="1:5" ht="12.75" x14ac:dyDescent="0.2">
      <c r="A312" s="225"/>
      <c r="B312"/>
      <c r="C312"/>
      <c r="D312"/>
      <c r="E312"/>
    </row>
    <row r="313" spans="1:5" ht="12.75" x14ac:dyDescent="0.2">
      <c r="A313" s="225"/>
      <c r="B313"/>
      <c r="C313"/>
      <c r="D313"/>
      <c r="E313"/>
    </row>
    <row r="314" spans="1:5" ht="12.75" x14ac:dyDescent="0.2">
      <c r="A314" s="225"/>
      <c r="B314"/>
      <c r="C314"/>
      <c r="D314"/>
      <c r="E314"/>
    </row>
    <row r="315" spans="1:5" ht="12.75" x14ac:dyDescent="0.2">
      <c r="A315" s="225"/>
      <c r="B315"/>
      <c r="C315"/>
      <c r="D315"/>
      <c r="E315"/>
    </row>
    <row r="316" spans="1:5" ht="12.75" x14ac:dyDescent="0.2">
      <c r="A316" s="225"/>
      <c r="B316"/>
      <c r="C316"/>
      <c r="D316"/>
      <c r="E316"/>
    </row>
    <row r="317" spans="1:5" ht="12.75" x14ac:dyDescent="0.2">
      <c r="A317" s="225"/>
      <c r="B317"/>
      <c r="C317"/>
      <c r="D317"/>
      <c r="E317"/>
    </row>
    <row r="318" spans="1:5" ht="12.75" x14ac:dyDescent="0.2">
      <c r="A318" s="225"/>
      <c r="B318"/>
      <c r="C318"/>
      <c r="D318"/>
      <c r="E318"/>
    </row>
    <row r="319" spans="1:5" ht="12.75" x14ac:dyDescent="0.2">
      <c r="A319" s="225"/>
      <c r="B319"/>
      <c r="C319"/>
      <c r="D319"/>
      <c r="E319"/>
    </row>
    <row r="320" spans="1:5" ht="12.75" x14ac:dyDescent="0.2">
      <c r="A320" s="225"/>
      <c r="B320"/>
      <c r="C320"/>
      <c r="D320"/>
      <c r="E320"/>
    </row>
    <row r="321" spans="1:5" ht="12.75" x14ac:dyDescent="0.2">
      <c r="A321" s="225"/>
      <c r="B321"/>
      <c r="C321"/>
      <c r="D321"/>
      <c r="E321"/>
    </row>
    <row r="322" spans="1:5" ht="12.75" x14ac:dyDescent="0.2">
      <c r="A322" s="225"/>
      <c r="B322"/>
      <c r="C322"/>
      <c r="D322"/>
      <c r="E322"/>
    </row>
    <row r="323" spans="1:5" ht="12.75" x14ac:dyDescent="0.2">
      <c r="A323" s="225"/>
      <c r="B323"/>
      <c r="C323"/>
      <c r="D323"/>
      <c r="E323"/>
    </row>
    <row r="324" spans="1:5" ht="12.75" x14ac:dyDescent="0.2">
      <c r="A324" s="225"/>
      <c r="B324"/>
      <c r="C324"/>
      <c r="D324"/>
      <c r="E324"/>
    </row>
    <row r="325" spans="1:5" ht="12.75" x14ac:dyDescent="0.2">
      <c r="A325" s="225"/>
      <c r="B325"/>
      <c r="C325"/>
      <c r="D325"/>
      <c r="E325"/>
    </row>
    <row r="326" spans="1:5" ht="12.75" x14ac:dyDescent="0.2">
      <c r="A326" s="225"/>
      <c r="B326"/>
      <c r="C326"/>
      <c r="D326"/>
      <c r="E326"/>
    </row>
    <row r="327" spans="1:5" ht="12.75" x14ac:dyDescent="0.2">
      <c r="A327" s="225"/>
      <c r="B327"/>
      <c r="C327"/>
      <c r="D327"/>
      <c r="E327"/>
    </row>
    <row r="328" spans="1:5" ht="12.75" x14ac:dyDescent="0.2">
      <c r="A328" s="225"/>
      <c r="B328"/>
      <c r="C328"/>
      <c r="D328"/>
      <c r="E328"/>
    </row>
    <row r="329" spans="1:5" ht="12.75" x14ac:dyDescent="0.2">
      <c r="A329" s="225"/>
      <c r="B329"/>
      <c r="C329"/>
      <c r="D329"/>
      <c r="E329"/>
    </row>
    <row r="330" spans="1:5" ht="12.75" x14ac:dyDescent="0.2">
      <c r="A330" s="225"/>
      <c r="B330"/>
      <c r="C330"/>
      <c r="D330"/>
      <c r="E330"/>
    </row>
    <row r="331" spans="1:5" ht="12.75" x14ac:dyDescent="0.2">
      <c r="A331" s="225"/>
      <c r="B331"/>
      <c r="C331"/>
      <c r="D331"/>
      <c r="E331"/>
    </row>
    <row r="332" spans="1:5" ht="12.75" x14ac:dyDescent="0.2">
      <c r="A332" s="225"/>
      <c r="B332"/>
      <c r="C332"/>
      <c r="D332"/>
      <c r="E332"/>
    </row>
    <row r="333" spans="1:5" ht="12.75" x14ac:dyDescent="0.2">
      <c r="A333" s="225"/>
      <c r="B333"/>
      <c r="C333"/>
      <c r="D333"/>
      <c r="E333"/>
    </row>
    <row r="334" spans="1:5" ht="12.75" x14ac:dyDescent="0.2">
      <c r="A334" s="225"/>
      <c r="B334"/>
      <c r="C334"/>
      <c r="D334"/>
      <c r="E334"/>
    </row>
    <row r="335" spans="1:5" ht="12.75" x14ac:dyDescent="0.2">
      <c r="A335" s="225"/>
      <c r="B335"/>
      <c r="C335"/>
      <c r="D335"/>
      <c r="E335"/>
    </row>
    <row r="336" spans="1:5" ht="12.75" x14ac:dyDescent="0.2">
      <c r="A336" s="225"/>
      <c r="B336"/>
      <c r="C336"/>
      <c r="D336"/>
      <c r="E336"/>
    </row>
    <row r="337" spans="1:5" ht="12.75" x14ac:dyDescent="0.2">
      <c r="A337" s="225"/>
      <c r="B337"/>
      <c r="C337"/>
      <c r="D337"/>
      <c r="E337"/>
    </row>
    <row r="338" spans="1:5" ht="12.75" x14ac:dyDescent="0.2">
      <c r="A338" s="225"/>
      <c r="B338"/>
      <c r="C338"/>
      <c r="D338"/>
      <c r="E338"/>
    </row>
    <row r="339" spans="1:5" ht="12.75" x14ac:dyDescent="0.2">
      <c r="A339" s="225"/>
      <c r="B339"/>
      <c r="C339"/>
      <c r="D339"/>
      <c r="E339"/>
    </row>
    <row r="340" spans="1:5" ht="12.75" x14ac:dyDescent="0.2">
      <c r="A340" s="225"/>
      <c r="B340"/>
      <c r="C340"/>
      <c r="D340"/>
      <c r="E340"/>
    </row>
    <row r="341" spans="1:5" ht="12.75" x14ac:dyDescent="0.2">
      <c r="A341" s="225"/>
      <c r="B341"/>
      <c r="C341"/>
      <c r="D341"/>
      <c r="E341"/>
    </row>
    <row r="342" spans="1:5" ht="12.75" x14ac:dyDescent="0.2">
      <c r="A342" s="225"/>
      <c r="B342"/>
      <c r="C342"/>
      <c r="D342"/>
      <c r="E342"/>
    </row>
    <row r="343" spans="1:5" ht="12.75" x14ac:dyDescent="0.2">
      <c r="A343" s="225"/>
      <c r="B343"/>
      <c r="C343"/>
      <c r="D343"/>
      <c r="E343"/>
    </row>
    <row r="344" spans="1:5" ht="12.75" x14ac:dyDescent="0.2">
      <c r="A344" s="225"/>
      <c r="B344"/>
      <c r="C344"/>
      <c r="D344"/>
      <c r="E344"/>
    </row>
    <row r="345" spans="1:5" ht="12.75" x14ac:dyDescent="0.2">
      <c r="A345" s="225"/>
      <c r="B345"/>
      <c r="C345"/>
      <c r="D345"/>
      <c r="E345"/>
    </row>
    <row r="346" spans="1:5" ht="12.75" x14ac:dyDescent="0.2">
      <c r="A346" s="225"/>
      <c r="B346"/>
      <c r="C346"/>
      <c r="D346"/>
      <c r="E346"/>
    </row>
    <row r="347" spans="1:5" ht="12.75" x14ac:dyDescent="0.2">
      <c r="A347" s="225"/>
      <c r="B347"/>
      <c r="C347"/>
      <c r="D347"/>
      <c r="E347"/>
    </row>
    <row r="348" spans="1:5" ht="12.75" x14ac:dyDescent="0.2">
      <c r="A348" s="225"/>
      <c r="B348"/>
      <c r="C348"/>
      <c r="D348"/>
      <c r="E348"/>
    </row>
    <row r="349" spans="1:5" ht="12.75" x14ac:dyDescent="0.2">
      <c r="A349" s="225"/>
      <c r="B349"/>
      <c r="C349"/>
      <c r="D349"/>
      <c r="E349"/>
    </row>
    <row r="350" spans="1:5" ht="12.75" x14ac:dyDescent="0.2">
      <c r="A350" s="225"/>
      <c r="B350"/>
      <c r="C350"/>
      <c r="D350"/>
      <c r="E350"/>
    </row>
    <row r="351" spans="1:5" ht="12.75" x14ac:dyDescent="0.2">
      <c r="A351" s="225"/>
      <c r="B351"/>
      <c r="C351"/>
      <c r="D351"/>
      <c r="E351"/>
    </row>
    <row r="352" spans="1:5" ht="12.75" x14ac:dyDescent="0.2">
      <c r="A352" s="225"/>
      <c r="B352"/>
      <c r="C352"/>
      <c r="D352"/>
      <c r="E352"/>
    </row>
    <row r="353" spans="1:5" ht="12.75" x14ac:dyDescent="0.2">
      <c r="A353" s="225"/>
      <c r="B353"/>
      <c r="C353"/>
      <c r="D353"/>
      <c r="E353"/>
    </row>
    <row r="354" spans="1:5" ht="12.75" x14ac:dyDescent="0.2">
      <c r="A354" s="225"/>
      <c r="B354"/>
      <c r="C354"/>
      <c r="D354"/>
      <c r="E354"/>
    </row>
    <row r="355" spans="1:5" ht="12.75" x14ac:dyDescent="0.2">
      <c r="A355" s="225"/>
      <c r="B355"/>
      <c r="C355"/>
      <c r="D355"/>
      <c r="E355"/>
    </row>
    <row r="356" spans="1:5" ht="12.75" x14ac:dyDescent="0.2">
      <c r="A356" s="225"/>
      <c r="B356"/>
      <c r="C356"/>
      <c r="D356"/>
      <c r="E356"/>
    </row>
    <row r="357" spans="1:5" ht="12.75" x14ac:dyDescent="0.2">
      <c r="A357" s="225"/>
      <c r="B357"/>
      <c r="C357"/>
      <c r="D357"/>
      <c r="E357"/>
    </row>
    <row r="358" spans="1:5" ht="12.75" x14ac:dyDescent="0.2">
      <c r="A358" s="225"/>
      <c r="B358"/>
      <c r="C358"/>
      <c r="D358"/>
      <c r="E358"/>
    </row>
    <row r="359" spans="1:5" ht="12.75" x14ac:dyDescent="0.2">
      <c r="A359" s="225"/>
      <c r="B359"/>
      <c r="C359"/>
      <c r="D359"/>
      <c r="E359"/>
    </row>
    <row r="360" spans="1:5" ht="12.75" x14ac:dyDescent="0.2">
      <c r="A360" s="225"/>
      <c r="B360"/>
      <c r="C360"/>
      <c r="D360"/>
      <c r="E360"/>
    </row>
    <row r="361" spans="1:5" ht="12.75" x14ac:dyDescent="0.2">
      <c r="A361" s="225"/>
      <c r="B361"/>
      <c r="C361"/>
      <c r="D361"/>
      <c r="E361"/>
    </row>
    <row r="362" spans="1:5" ht="12.75" x14ac:dyDescent="0.2">
      <c r="A362" s="225"/>
      <c r="B362"/>
      <c r="C362"/>
      <c r="D362"/>
      <c r="E362"/>
    </row>
    <row r="363" spans="1:5" ht="12.75" x14ac:dyDescent="0.2">
      <c r="A363" s="225"/>
      <c r="B363"/>
      <c r="C363"/>
      <c r="D363"/>
      <c r="E363"/>
    </row>
    <row r="364" spans="1:5" ht="12.75" x14ac:dyDescent="0.2">
      <c r="A364" s="225"/>
      <c r="B364"/>
      <c r="C364"/>
      <c r="D364"/>
      <c r="E364"/>
    </row>
    <row r="365" spans="1:5" ht="12.75" x14ac:dyDescent="0.2">
      <c r="A365" s="225"/>
      <c r="B365"/>
      <c r="C365"/>
      <c r="D365"/>
      <c r="E365"/>
    </row>
    <row r="366" spans="1:5" ht="12.75" x14ac:dyDescent="0.2">
      <c r="A366" s="225"/>
      <c r="B366"/>
      <c r="C366"/>
      <c r="D366"/>
      <c r="E366"/>
    </row>
    <row r="367" spans="1:5" ht="12.75" x14ac:dyDescent="0.2">
      <c r="A367" s="225"/>
      <c r="B367"/>
      <c r="C367"/>
      <c r="D367"/>
      <c r="E367"/>
    </row>
    <row r="368" spans="1:5" ht="12.75" x14ac:dyDescent="0.2">
      <c r="A368" s="225"/>
      <c r="B368"/>
      <c r="C368"/>
      <c r="D368"/>
      <c r="E368"/>
    </row>
    <row r="369" spans="1:5" ht="12.75" x14ac:dyDescent="0.2">
      <c r="A369" s="225"/>
      <c r="B369"/>
      <c r="C369"/>
      <c r="D369"/>
      <c r="E369"/>
    </row>
    <row r="370" spans="1:5" ht="12.75" x14ac:dyDescent="0.2">
      <c r="A370" s="225"/>
      <c r="B370"/>
      <c r="C370"/>
      <c r="D370"/>
      <c r="E370"/>
    </row>
    <row r="371" spans="1:5" ht="12.75" x14ac:dyDescent="0.2">
      <c r="A371" s="225"/>
      <c r="B371"/>
      <c r="C371"/>
      <c r="D371"/>
      <c r="E371"/>
    </row>
    <row r="372" spans="1:5" ht="12.75" x14ac:dyDescent="0.2">
      <c r="A372" s="225"/>
      <c r="B372"/>
      <c r="C372"/>
      <c r="D372"/>
      <c r="E372"/>
    </row>
    <row r="373" spans="1:5" ht="12.75" x14ac:dyDescent="0.2">
      <c r="A373" s="225"/>
      <c r="B373"/>
      <c r="C373"/>
      <c r="D373"/>
      <c r="E373"/>
    </row>
    <row r="374" spans="1:5" ht="12.75" x14ac:dyDescent="0.2">
      <c r="A374" s="225"/>
      <c r="B374"/>
      <c r="C374"/>
      <c r="D374"/>
      <c r="E374"/>
    </row>
    <row r="375" spans="1:5" ht="12.75" x14ac:dyDescent="0.2">
      <c r="A375" s="225"/>
      <c r="B375"/>
      <c r="C375"/>
      <c r="D375"/>
      <c r="E375"/>
    </row>
    <row r="376" spans="1:5" ht="12.75" x14ac:dyDescent="0.2">
      <c r="A376" s="225"/>
      <c r="B376"/>
      <c r="C376"/>
      <c r="D376"/>
      <c r="E376"/>
    </row>
    <row r="377" spans="1:5" ht="12.75" x14ac:dyDescent="0.2">
      <c r="A377" s="225"/>
      <c r="B377"/>
      <c r="C377"/>
      <c r="D377"/>
      <c r="E377"/>
    </row>
    <row r="378" spans="1:5" ht="12.75" x14ac:dyDescent="0.2">
      <c r="A378" s="225"/>
      <c r="B378"/>
      <c r="C378"/>
      <c r="D378"/>
      <c r="E378"/>
    </row>
    <row r="379" spans="1:5" ht="12.75" x14ac:dyDescent="0.2">
      <c r="A379" s="225"/>
      <c r="B379"/>
      <c r="C379"/>
      <c r="D379"/>
      <c r="E379"/>
    </row>
    <row r="380" spans="1:5" ht="12.75" x14ac:dyDescent="0.2">
      <c r="A380" s="225"/>
      <c r="B380"/>
      <c r="C380"/>
      <c r="D380"/>
      <c r="E380"/>
    </row>
    <row r="381" spans="1:5" ht="12.75" x14ac:dyDescent="0.2">
      <c r="A381" s="225"/>
      <c r="B381"/>
      <c r="C381"/>
      <c r="D381"/>
      <c r="E381"/>
    </row>
    <row r="382" spans="1:5" ht="12.75" x14ac:dyDescent="0.2">
      <c r="A382" s="225"/>
      <c r="B382"/>
      <c r="C382"/>
      <c r="D382"/>
      <c r="E382"/>
    </row>
    <row r="383" spans="1:5" ht="12.75" x14ac:dyDescent="0.2">
      <c r="A383" s="225"/>
      <c r="B383"/>
      <c r="C383"/>
      <c r="D383"/>
      <c r="E383"/>
    </row>
    <row r="384" spans="1:5" ht="12.75" x14ac:dyDescent="0.2">
      <c r="A384" s="225"/>
      <c r="B384"/>
      <c r="C384"/>
      <c r="D384"/>
      <c r="E384"/>
    </row>
    <row r="385" spans="1:5" ht="12.75" x14ac:dyDescent="0.2">
      <c r="A385" s="225"/>
      <c r="B385"/>
      <c r="C385"/>
      <c r="D385"/>
      <c r="E385"/>
    </row>
    <row r="386" spans="1:5" ht="12.75" x14ac:dyDescent="0.2">
      <c r="A386" s="225"/>
      <c r="B386"/>
      <c r="C386"/>
      <c r="D386"/>
      <c r="E386"/>
    </row>
    <row r="387" spans="1:5" ht="12.75" x14ac:dyDescent="0.2">
      <c r="A387" s="225"/>
      <c r="B387"/>
      <c r="C387"/>
      <c r="D387"/>
      <c r="E387"/>
    </row>
    <row r="388" spans="1:5" ht="12.75" x14ac:dyDescent="0.2">
      <c r="A388" s="225"/>
      <c r="B388"/>
      <c r="C388"/>
      <c r="D388"/>
      <c r="E388"/>
    </row>
    <row r="389" spans="1:5" ht="12.75" x14ac:dyDescent="0.2">
      <c r="A389" s="225"/>
      <c r="B389"/>
      <c r="C389"/>
      <c r="D389"/>
      <c r="E389"/>
    </row>
    <row r="390" spans="1:5" ht="12.75" x14ac:dyDescent="0.2">
      <c r="A390" s="225"/>
      <c r="B390"/>
      <c r="C390"/>
      <c r="D390"/>
      <c r="E390"/>
    </row>
    <row r="391" spans="1:5" ht="12.75" x14ac:dyDescent="0.2">
      <c r="A391" s="225"/>
      <c r="B391"/>
      <c r="C391"/>
      <c r="D391"/>
      <c r="E391"/>
    </row>
    <row r="392" spans="1:5" ht="12.75" x14ac:dyDescent="0.2">
      <c r="A392" s="225"/>
      <c r="B392"/>
      <c r="C392"/>
      <c r="D392"/>
      <c r="E392"/>
    </row>
    <row r="393" spans="1:5" ht="12.75" x14ac:dyDescent="0.2">
      <c r="A393" s="225"/>
      <c r="B393"/>
      <c r="C393"/>
      <c r="D393"/>
      <c r="E393"/>
    </row>
    <row r="394" spans="1:5" ht="12.75" x14ac:dyDescent="0.2">
      <c r="A394" s="225"/>
      <c r="B394"/>
      <c r="C394"/>
      <c r="D394"/>
      <c r="E394"/>
    </row>
    <row r="395" spans="1:5" ht="12.75" x14ac:dyDescent="0.2">
      <c r="A395" s="225"/>
      <c r="B395"/>
      <c r="C395"/>
      <c r="D395"/>
      <c r="E395"/>
    </row>
    <row r="396" spans="1:5" ht="12.75" x14ac:dyDescent="0.2">
      <c r="A396" s="225"/>
      <c r="B396"/>
      <c r="C396"/>
      <c r="D396"/>
      <c r="E396"/>
    </row>
    <row r="397" spans="1:5" ht="12.75" x14ac:dyDescent="0.2">
      <c r="A397" s="225"/>
      <c r="B397"/>
      <c r="C397"/>
      <c r="D397"/>
      <c r="E397"/>
    </row>
    <row r="398" spans="1:5" ht="12.75" x14ac:dyDescent="0.2">
      <c r="A398" s="225"/>
      <c r="B398"/>
      <c r="C398"/>
      <c r="D398"/>
      <c r="E398"/>
    </row>
    <row r="399" spans="1:5" ht="12.75" x14ac:dyDescent="0.2">
      <c r="A399" s="225"/>
      <c r="B399"/>
      <c r="C399"/>
      <c r="D399"/>
      <c r="E399"/>
    </row>
    <row r="400" spans="1:5" ht="12.75" x14ac:dyDescent="0.2">
      <c r="A400" s="225"/>
      <c r="B400"/>
      <c r="C400"/>
      <c r="D400"/>
      <c r="E400"/>
    </row>
    <row r="401" spans="1:5" ht="12.75" x14ac:dyDescent="0.2">
      <c r="A401" s="225"/>
      <c r="B401"/>
      <c r="C401"/>
      <c r="D401"/>
      <c r="E401"/>
    </row>
    <row r="402" spans="1:5" ht="12.75" x14ac:dyDescent="0.2">
      <c r="A402" s="225"/>
      <c r="B402"/>
      <c r="C402"/>
      <c r="D402"/>
      <c r="E402"/>
    </row>
    <row r="403" spans="1:5" ht="12.75" x14ac:dyDescent="0.2">
      <c r="A403" s="225"/>
      <c r="B403"/>
      <c r="C403"/>
      <c r="D403"/>
      <c r="E403"/>
    </row>
    <row r="404" spans="1:5" ht="12.75" x14ac:dyDescent="0.2">
      <c r="A404" s="225"/>
      <c r="B404"/>
      <c r="C404"/>
      <c r="D404"/>
      <c r="E404"/>
    </row>
    <row r="405" spans="1:5" ht="12.75" x14ac:dyDescent="0.2">
      <c r="A405" s="225"/>
      <c r="B405"/>
      <c r="C405"/>
      <c r="D405"/>
      <c r="E405"/>
    </row>
    <row r="406" spans="1:5" ht="12.75" x14ac:dyDescent="0.2">
      <c r="A406" s="225"/>
      <c r="B406"/>
      <c r="C406"/>
      <c r="D406"/>
      <c r="E406"/>
    </row>
    <row r="407" spans="1:5" ht="12.75" x14ac:dyDescent="0.2">
      <c r="A407" s="225"/>
      <c r="B407"/>
      <c r="C407"/>
      <c r="D407"/>
      <c r="E407"/>
    </row>
    <row r="408" spans="1:5" ht="12.75" x14ac:dyDescent="0.2">
      <c r="A408" s="225"/>
      <c r="B408"/>
      <c r="C408"/>
      <c r="D408"/>
      <c r="E408"/>
    </row>
    <row r="409" spans="1:5" ht="12.75" x14ac:dyDescent="0.2">
      <c r="A409" s="225"/>
      <c r="B409"/>
      <c r="C409"/>
      <c r="D409"/>
      <c r="E409"/>
    </row>
    <row r="410" spans="1:5" ht="12.75" x14ac:dyDescent="0.2">
      <c r="A410" s="225"/>
      <c r="B410"/>
      <c r="C410"/>
      <c r="D410"/>
      <c r="E410"/>
    </row>
    <row r="411" spans="1:5" ht="12.75" x14ac:dyDescent="0.2">
      <c r="A411" s="225"/>
      <c r="B411"/>
      <c r="C411"/>
      <c r="D411"/>
      <c r="E411"/>
    </row>
    <row r="412" spans="1:5" ht="12.75" x14ac:dyDescent="0.2">
      <c r="A412" s="225"/>
      <c r="B412"/>
      <c r="C412"/>
      <c r="D412"/>
      <c r="E412"/>
    </row>
    <row r="413" spans="1:5" ht="12.75" x14ac:dyDescent="0.2">
      <c r="A413" s="225"/>
      <c r="B413"/>
      <c r="C413"/>
      <c r="D413"/>
      <c r="E413"/>
    </row>
    <row r="414" spans="1:5" ht="12.75" x14ac:dyDescent="0.2">
      <c r="A414" s="225"/>
      <c r="B414"/>
      <c r="C414"/>
      <c r="D414"/>
      <c r="E414"/>
    </row>
    <row r="415" spans="1:5" ht="12.75" x14ac:dyDescent="0.2">
      <c r="A415" s="225"/>
      <c r="B415"/>
      <c r="C415"/>
      <c r="D415"/>
      <c r="E415"/>
    </row>
    <row r="416" spans="1:5" ht="12.75" x14ac:dyDescent="0.2">
      <c r="A416" s="225"/>
      <c r="B416"/>
      <c r="C416"/>
      <c r="D416"/>
      <c r="E416"/>
    </row>
    <row r="417" spans="1:5" ht="12.75" x14ac:dyDescent="0.2">
      <c r="A417" s="225"/>
      <c r="B417"/>
      <c r="C417"/>
      <c r="D417"/>
      <c r="E417"/>
    </row>
    <row r="418" spans="1:5" ht="12.75" x14ac:dyDescent="0.2">
      <c r="A418" s="225"/>
      <c r="B418"/>
      <c r="C418"/>
      <c r="D418"/>
      <c r="E418"/>
    </row>
    <row r="419" spans="1:5" ht="12.75" x14ac:dyDescent="0.2">
      <c r="A419" s="225"/>
      <c r="B419"/>
      <c r="C419"/>
      <c r="D419"/>
      <c r="E419"/>
    </row>
    <row r="420" spans="1:5" ht="12.75" x14ac:dyDescent="0.2">
      <c r="A420" s="225"/>
      <c r="B420"/>
      <c r="C420"/>
      <c r="D420"/>
      <c r="E420"/>
    </row>
    <row r="421" spans="1:5" ht="12.75" x14ac:dyDescent="0.2">
      <c r="A421" s="225"/>
      <c r="B421"/>
      <c r="C421"/>
      <c r="D421"/>
      <c r="E421"/>
    </row>
    <row r="422" spans="1:5" ht="12.75" x14ac:dyDescent="0.2">
      <c r="A422" s="225"/>
      <c r="B422"/>
      <c r="C422"/>
      <c r="D422"/>
      <c r="E422"/>
    </row>
    <row r="423" spans="1:5" ht="12.75" x14ac:dyDescent="0.2">
      <c r="A423" s="225"/>
      <c r="B423"/>
      <c r="C423"/>
      <c r="D423"/>
      <c r="E423"/>
    </row>
    <row r="424" spans="1:5" ht="12.75" x14ac:dyDescent="0.2">
      <c r="A424" s="225"/>
      <c r="B424"/>
      <c r="C424"/>
      <c r="D424"/>
      <c r="E424"/>
    </row>
    <row r="425" spans="1:5" ht="12.75" x14ac:dyDescent="0.2">
      <c r="A425" s="225"/>
      <c r="B425"/>
      <c r="C425"/>
      <c r="D425"/>
      <c r="E425"/>
    </row>
    <row r="426" spans="1:5" ht="12.75" x14ac:dyDescent="0.2">
      <c r="A426" s="225"/>
      <c r="B426"/>
      <c r="C426"/>
      <c r="D426"/>
      <c r="E426"/>
    </row>
    <row r="427" spans="1:5" ht="12.75" x14ac:dyDescent="0.2">
      <c r="A427" s="225"/>
      <c r="B427"/>
      <c r="C427"/>
      <c r="D427"/>
      <c r="E427"/>
    </row>
    <row r="428" spans="1:5" ht="12.75" x14ac:dyDescent="0.2">
      <c r="A428" s="225"/>
      <c r="B428"/>
      <c r="C428"/>
      <c r="D428"/>
      <c r="E428"/>
    </row>
    <row r="429" spans="1:5" ht="12.75" x14ac:dyDescent="0.2">
      <c r="A429" s="225"/>
      <c r="B429"/>
      <c r="C429"/>
      <c r="D429"/>
      <c r="E429"/>
    </row>
    <row r="430" spans="1:5" ht="12.75" x14ac:dyDescent="0.2">
      <c r="A430" s="225"/>
      <c r="B430"/>
      <c r="C430"/>
      <c r="D430"/>
      <c r="E430"/>
    </row>
    <row r="431" spans="1:5" ht="12.75" x14ac:dyDescent="0.2">
      <c r="A431" s="225"/>
      <c r="B431"/>
      <c r="C431"/>
      <c r="D431"/>
      <c r="E431"/>
    </row>
    <row r="432" spans="1:5" ht="12.75" x14ac:dyDescent="0.2">
      <c r="A432" s="225"/>
      <c r="B432"/>
      <c r="C432"/>
      <c r="D432"/>
      <c r="E432"/>
    </row>
    <row r="433" spans="1:5" ht="12.75" x14ac:dyDescent="0.2">
      <c r="A433" s="225"/>
      <c r="B433"/>
      <c r="C433"/>
      <c r="D433"/>
      <c r="E433"/>
    </row>
    <row r="434" spans="1:5" ht="12.75" x14ac:dyDescent="0.2">
      <c r="A434" s="225"/>
      <c r="B434"/>
      <c r="C434"/>
      <c r="D434"/>
      <c r="E434"/>
    </row>
    <row r="435" spans="1:5" ht="12.75" x14ac:dyDescent="0.2">
      <c r="A435" s="225"/>
      <c r="B435"/>
      <c r="C435"/>
      <c r="D435"/>
      <c r="E435"/>
    </row>
    <row r="436" spans="1:5" ht="12.75" x14ac:dyDescent="0.2">
      <c r="A436" s="225"/>
      <c r="B436"/>
      <c r="C436"/>
      <c r="D436"/>
      <c r="E436"/>
    </row>
    <row r="437" spans="1:5" ht="12.75" x14ac:dyDescent="0.2">
      <c r="A437" s="225"/>
      <c r="B437"/>
      <c r="C437"/>
      <c r="D437"/>
      <c r="E437"/>
    </row>
    <row r="438" spans="1:5" ht="12.75" x14ac:dyDescent="0.2">
      <c r="A438" s="225"/>
      <c r="B438"/>
      <c r="C438"/>
      <c r="D438"/>
      <c r="E438"/>
    </row>
    <row r="439" spans="1:5" ht="12.75" x14ac:dyDescent="0.2">
      <c r="A439" s="225"/>
      <c r="B439"/>
      <c r="C439"/>
      <c r="D439"/>
      <c r="E439"/>
    </row>
    <row r="440" spans="1:5" ht="12.75" x14ac:dyDescent="0.2">
      <c r="A440" s="225"/>
      <c r="B440"/>
      <c r="C440"/>
      <c r="D440"/>
      <c r="E440"/>
    </row>
    <row r="441" spans="1:5" ht="12.75" x14ac:dyDescent="0.2">
      <c r="A441" s="225"/>
      <c r="B441"/>
      <c r="C441"/>
      <c r="D441"/>
      <c r="E441"/>
    </row>
    <row r="442" spans="1:5" ht="12.75" x14ac:dyDescent="0.2">
      <c r="A442" s="225"/>
      <c r="B442"/>
      <c r="C442"/>
      <c r="D442"/>
      <c r="E442"/>
    </row>
    <row r="443" spans="1:5" ht="12.75" x14ac:dyDescent="0.2">
      <c r="A443" s="225"/>
      <c r="B443"/>
      <c r="C443"/>
      <c r="D443"/>
      <c r="E443"/>
    </row>
    <row r="444" spans="1:5" ht="12.75" x14ac:dyDescent="0.2">
      <c r="A444" s="225"/>
      <c r="B444"/>
      <c r="C444"/>
      <c r="D444"/>
      <c r="E444"/>
    </row>
    <row r="445" spans="1:5" ht="12.75" x14ac:dyDescent="0.2">
      <c r="A445" s="225"/>
      <c r="B445"/>
      <c r="C445"/>
      <c r="D445"/>
      <c r="E445"/>
    </row>
    <row r="446" spans="1:5" ht="12.75" x14ac:dyDescent="0.2">
      <c r="A446" s="225"/>
      <c r="B446"/>
      <c r="C446"/>
      <c r="D446"/>
      <c r="E446"/>
    </row>
    <row r="447" spans="1:5" ht="12.75" x14ac:dyDescent="0.2">
      <c r="A447" s="225"/>
      <c r="B447"/>
      <c r="C447"/>
      <c r="D447"/>
      <c r="E447"/>
    </row>
    <row r="448" spans="1:5" ht="12.75" x14ac:dyDescent="0.2">
      <c r="A448" s="225"/>
      <c r="B448"/>
      <c r="C448"/>
      <c r="D448"/>
      <c r="E448"/>
    </row>
    <row r="449" spans="1:5" ht="12.75" x14ac:dyDescent="0.2">
      <c r="A449" s="225"/>
      <c r="B449"/>
      <c r="C449"/>
      <c r="D449"/>
      <c r="E449"/>
    </row>
    <row r="450" spans="1:5" ht="12.75" x14ac:dyDescent="0.2">
      <c r="A450" s="225"/>
      <c r="B450"/>
      <c r="C450"/>
      <c r="D450"/>
      <c r="E450"/>
    </row>
    <row r="451" spans="1:5" ht="12.75" x14ac:dyDescent="0.2">
      <c r="A451" s="225"/>
      <c r="B451"/>
      <c r="C451"/>
      <c r="D451"/>
      <c r="E451"/>
    </row>
    <row r="452" spans="1:5" ht="12.75" x14ac:dyDescent="0.2">
      <c r="A452" s="225"/>
      <c r="B452"/>
      <c r="C452"/>
      <c r="D452"/>
      <c r="E452"/>
    </row>
    <row r="453" spans="1:5" ht="12.75" x14ac:dyDescent="0.2">
      <c r="A453" s="225"/>
      <c r="B453"/>
      <c r="C453"/>
      <c r="D453"/>
      <c r="E453"/>
    </row>
    <row r="454" spans="1:5" ht="12.75" x14ac:dyDescent="0.2">
      <c r="A454" s="225"/>
      <c r="B454"/>
      <c r="C454"/>
      <c r="D454"/>
      <c r="E454"/>
    </row>
    <row r="455" spans="1:5" ht="12.75" x14ac:dyDescent="0.2">
      <c r="A455" s="225"/>
      <c r="B455"/>
      <c r="C455"/>
      <c r="D455"/>
      <c r="E455"/>
    </row>
    <row r="456" spans="1:5" ht="12.75" x14ac:dyDescent="0.2">
      <c r="A456" s="225"/>
      <c r="B456"/>
      <c r="C456"/>
      <c r="D456"/>
      <c r="E456"/>
    </row>
    <row r="457" spans="1:5" ht="12.75" x14ac:dyDescent="0.2">
      <c r="A457" s="225"/>
      <c r="B457"/>
      <c r="C457"/>
      <c r="D457"/>
      <c r="E457"/>
    </row>
    <row r="458" spans="1:5" ht="12.75" x14ac:dyDescent="0.2">
      <c r="A458" s="225"/>
      <c r="B458"/>
      <c r="C458"/>
      <c r="D458"/>
      <c r="E458"/>
    </row>
    <row r="459" spans="1:5" ht="12.75" x14ac:dyDescent="0.2">
      <c r="A459" s="225"/>
      <c r="B459"/>
      <c r="C459"/>
      <c r="D459"/>
      <c r="E459"/>
    </row>
    <row r="460" spans="1:5" ht="12.75" x14ac:dyDescent="0.2">
      <c r="A460" s="225"/>
      <c r="B460"/>
      <c r="C460"/>
      <c r="D460"/>
      <c r="E460"/>
    </row>
    <row r="461" spans="1:5" ht="12.75" x14ac:dyDescent="0.2">
      <c r="A461" s="225"/>
      <c r="B461"/>
      <c r="C461"/>
      <c r="D461"/>
      <c r="E461"/>
    </row>
    <row r="462" spans="1:5" ht="12.75" x14ac:dyDescent="0.2">
      <c r="A462" s="225"/>
      <c r="B462"/>
      <c r="C462"/>
      <c r="D462"/>
      <c r="E462"/>
    </row>
    <row r="463" spans="1:5" ht="12.75" x14ac:dyDescent="0.2">
      <c r="A463" s="225"/>
      <c r="B463"/>
      <c r="C463"/>
      <c r="D463"/>
      <c r="E463"/>
    </row>
    <row r="464" spans="1:5" ht="12.75" x14ac:dyDescent="0.2">
      <c r="A464" s="225"/>
      <c r="B464"/>
      <c r="C464"/>
      <c r="D464"/>
      <c r="E464"/>
    </row>
    <row r="465" spans="1:5" ht="12.75" x14ac:dyDescent="0.2">
      <c r="A465" s="225"/>
      <c r="B465"/>
      <c r="C465"/>
      <c r="D465"/>
      <c r="E465"/>
    </row>
    <row r="466" spans="1:5" ht="12.75" x14ac:dyDescent="0.2">
      <c r="A466" s="225"/>
      <c r="B466"/>
      <c r="C466"/>
      <c r="D466"/>
      <c r="E466"/>
    </row>
    <row r="467" spans="1:5" ht="12.75" x14ac:dyDescent="0.2">
      <c r="A467" s="225"/>
      <c r="B467"/>
      <c r="C467"/>
      <c r="D467"/>
      <c r="E467"/>
    </row>
    <row r="468" spans="1:5" ht="12.75" x14ac:dyDescent="0.2">
      <c r="A468" s="225"/>
      <c r="B468"/>
      <c r="C468"/>
      <c r="D468"/>
      <c r="E468"/>
    </row>
    <row r="469" spans="1:5" ht="12.75" x14ac:dyDescent="0.2">
      <c r="A469" s="225"/>
      <c r="B469"/>
      <c r="C469"/>
      <c r="D469"/>
      <c r="E469"/>
    </row>
    <row r="470" spans="1:5" ht="12.75" x14ac:dyDescent="0.2">
      <c r="A470" s="225"/>
      <c r="B470"/>
      <c r="C470"/>
      <c r="D470"/>
      <c r="E470"/>
    </row>
    <row r="471" spans="1:5" ht="12.75" x14ac:dyDescent="0.2">
      <c r="A471" s="225"/>
      <c r="B471"/>
      <c r="C471"/>
      <c r="D471"/>
      <c r="E471"/>
    </row>
    <row r="472" spans="1:5" ht="12.75" x14ac:dyDescent="0.2">
      <c r="A472" s="225"/>
      <c r="B472"/>
      <c r="C472"/>
      <c r="D472"/>
      <c r="E472"/>
    </row>
    <row r="473" spans="1:5" ht="12.75" x14ac:dyDescent="0.2">
      <c r="A473" s="225"/>
      <c r="B473"/>
      <c r="C473"/>
      <c r="D473"/>
      <c r="E473"/>
    </row>
    <row r="474" spans="1:5" ht="12.75" x14ac:dyDescent="0.2">
      <c r="A474" s="225"/>
      <c r="B474"/>
      <c r="C474"/>
      <c r="D474"/>
      <c r="E474"/>
    </row>
    <row r="475" spans="1:5" ht="12.75" x14ac:dyDescent="0.2">
      <c r="A475" s="225"/>
      <c r="B475"/>
      <c r="C475"/>
      <c r="D475"/>
      <c r="E475"/>
    </row>
    <row r="476" spans="1:5" ht="12.75" x14ac:dyDescent="0.2">
      <c r="A476" s="225"/>
      <c r="B476"/>
      <c r="C476"/>
      <c r="D476"/>
      <c r="E476"/>
    </row>
    <row r="477" spans="1:5" ht="12.75" x14ac:dyDescent="0.2">
      <c r="A477" s="225"/>
      <c r="B477"/>
      <c r="C477"/>
      <c r="D477"/>
      <c r="E477"/>
    </row>
    <row r="478" spans="1:5" ht="12.75" x14ac:dyDescent="0.2">
      <c r="A478" s="225"/>
      <c r="B478"/>
      <c r="C478"/>
      <c r="D478"/>
      <c r="E478"/>
    </row>
    <row r="479" spans="1:5" ht="12.75" x14ac:dyDescent="0.2">
      <c r="A479" s="225"/>
      <c r="B479"/>
      <c r="C479"/>
      <c r="D479"/>
      <c r="E479"/>
    </row>
    <row r="480" spans="1:5" ht="12.75" x14ac:dyDescent="0.2">
      <c r="A480" s="225"/>
      <c r="B480"/>
      <c r="C480"/>
      <c r="D480"/>
      <c r="E480"/>
    </row>
    <row r="481" spans="1:5" ht="12.75" x14ac:dyDescent="0.2">
      <c r="A481" s="225"/>
      <c r="B481"/>
      <c r="C481"/>
      <c r="D481"/>
      <c r="E481"/>
    </row>
    <row r="482" spans="1:5" ht="12.75" x14ac:dyDescent="0.2">
      <c r="A482" s="225"/>
      <c r="B482"/>
      <c r="C482"/>
      <c r="D482"/>
      <c r="E482"/>
    </row>
    <row r="483" spans="1:5" ht="12.75" x14ac:dyDescent="0.2">
      <c r="A483" s="225"/>
      <c r="B483"/>
      <c r="C483"/>
      <c r="D483"/>
      <c r="E483"/>
    </row>
    <row r="484" spans="1:5" ht="12.75" x14ac:dyDescent="0.2">
      <c r="A484" s="225"/>
      <c r="B484"/>
      <c r="C484"/>
      <c r="D484"/>
      <c r="E484"/>
    </row>
    <row r="485" spans="1:5" ht="12.75" x14ac:dyDescent="0.2">
      <c r="A485" s="225"/>
      <c r="B485"/>
      <c r="C485"/>
      <c r="D485"/>
      <c r="E485"/>
    </row>
    <row r="486" spans="1:5" ht="12.75" x14ac:dyDescent="0.2">
      <c r="A486" s="225"/>
      <c r="B486"/>
      <c r="C486"/>
      <c r="D486"/>
      <c r="E486"/>
    </row>
    <row r="487" spans="1:5" ht="12.75" x14ac:dyDescent="0.2">
      <c r="A487" s="225"/>
      <c r="B487"/>
      <c r="C487"/>
      <c r="D487"/>
      <c r="E487"/>
    </row>
    <row r="488" spans="1:5" ht="12.75" x14ac:dyDescent="0.2">
      <c r="A488" s="225"/>
      <c r="B488"/>
      <c r="C488"/>
      <c r="D488"/>
      <c r="E488"/>
    </row>
    <row r="489" spans="1:5" ht="12.75" x14ac:dyDescent="0.2">
      <c r="A489" s="225"/>
      <c r="B489"/>
      <c r="C489"/>
      <c r="D489"/>
      <c r="E489"/>
    </row>
    <row r="490" spans="1:5" ht="12.75" x14ac:dyDescent="0.2">
      <c r="A490" s="225"/>
      <c r="B490"/>
      <c r="C490"/>
      <c r="D490"/>
      <c r="E490"/>
    </row>
    <row r="491" spans="1:5" ht="12.75" x14ac:dyDescent="0.2">
      <c r="A491" s="225"/>
      <c r="B491"/>
      <c r="C491"/>
      <c r="D491"/>
      <c r="E491"/>
    </row>
    <row r="492" spans="1:5" ht="12.75" x14ac:dyDescent="0.2">
      <c r="A492" s="225"/>
      <c r="B492"/>
      <c r="C492"/>
      <c r="D492"/>
      <c r="E492"/>
    </row>
    <row r="493" spans="1:5" ht="12.75" x14ac:dyDescent="0.2">
      <c r="A493" s="225"/>
      <c r="B493"/>
      <c r="C493"/>
      <c r="D493"/>
      <c r="E493"/>
    </row>
    <row r="494" spans="1:5" ht="12.75" x14ac:dyDescent="0.2">
      <c r="A494" s="225"/>
      <c r="B494"/>
      <c r="C494"/>
      <c r="D494"/>
      <c r="E494"/>
    </row>
    <row r="495" spans="1:5" ht="12.75" x14ac:dyDescent="0.2">
      <c r="A495" s="225"/>
      <c r="B495"/>
      <c r="C495"/>
      <c r="D495"/>
      <c r="E495"/>
    </row>
    <row r="496" spans="1:5" ht="12.75" x14ac:dyDescent="0.2">
      <c r="A496" s="225"/>
      <c r="B496"/>
      <c r="C496"/>
      <c r="D496"/>
      <c r="E496"/>
    </row>
    <row r="497" spans="1:5" ht="12.75" x14ac:dyDescent="0.2">
      <c r="A497" s="225"/>
      <c r="B497"/>
      <c r="C497"/>
      <c r="D497"/>
      <c r="E497"/>
    </row>
    <row r="498" spans="1:5" ht="12.75" x14ac:dyDescent="0.2">
      <c r="A498" s="225"/>
      <c r="B498"/>
      <c r="C498"/>
      <c r="D498"/>
      <c r="E498"/>
    </row>
    <row r="499" spans="1:5" ht="12.75" x14ac:dyDescent="0.2">
      <c r="A499" s="225"/>
      <c r="B499"/>
      <c r="C499"/>
      <c r="D499"/>
      <c r="E499"/>
    </row>
    <row r="500" spans="1:5" ht="12.75" x14ac:dyDescent="0.2">
      <c r="A500" s="225"/>
      <c r="B500"/>
      <c r="C500"/>
      <c r="D500"/>
      <c r="E500"/>
    </row>
    <row r="501" spans="1:5" ht="12.75" x14ac:dyDescent="0.2">
      <c r="A501" s="225"/>
      <c r="B501"/>
      <c r="C501"/>
      <c r="D501"/>
      <c r="E501"/>
    </row>
    <row r="502" spans="1:5" ht="12.75" x14ac:dyDescent="0.2">
      <c r="A502" s="225"/>
      <c r="B502"/>
      <c r="C502"/>
      <c r="D502"/>
      <c r="E502"/>
    </row>
    <row r="503" spans="1:5" ht="12.75" x14ac:dyDescent="0.2">
      <c r="A503" s="225"/>
      <c r="B503"/>
      <c r="C503"/>
      <c r="D503"/>
      <c r="E503"/>
    </row>
    <row r="504" spans="1:5" ht="12.75" x14ac:dyDescent="0.2">
      <c r="A504" s="225"/>
      <c r="B504"/>
      <c r="C504"/>
      <c r="D504"/>
      <c r="E504"/>
    </row>
    <row r="505" spans="1:5" ht="12.75" x14ac:dyDescent="0.2">
      <c r="A505" s="225"/>
      <c r="B505"/>
      <c r="C505"/>
      <c r="D505"/>
      <c r="E505"/>
    </row>
    <row r="506" spans="1:5" ht="12.75" x14ac:dyDescent="0.2">
      <c r="A506" s="225"/>
      <c r="B506"/>
      <c r="C506"/>
      <c r="D506"/>
      <c r="E506"/>
    </row>
    <row r="507" spans="1:5" ht="12.75" x14ac:dyDescent="0.2">
      <c r="A507" s="225"/>
      <c r="B507"/>
      <c r="C507"/>
      <c r="D507"/>
      <c r="E507"/>
    </row>
    <row r="508" spans="1:5" ht="12.75" x14ac:dyDescent="0.2">
      <c r="A508" s="225"/>
      <c r="B508"/>
      <c r="C508"/>
      <c r="D508"/>
      <c r="E508"/>
    </row>
    <row r="509" spans="1:5" ht="12.75" x14ac:dyDescent="0.2">
      <c r="A509" s="225"/>
      <c r="B509"/>
      <c r="C509"/>
      <c r="D509"/>
      <c r="E509"/>
    </row>
    <row r="510" spans="1:5" ht="12.75" x14ac:dyDescent="0.2">
      <c r="A510" s="225"/>
      <c r="B510"/>
      <c r="C510"/>
      <c r="D510"/>
      <c r="E510"/>
    </row>
    <row r="511" spans="1:5" ht="12.75" x14ac:dyDescent="0.2">
      <c r="A511" s="225"/>
      <c r="B511"/>
      <c r="C511"/>
      <c r="D511"/>
      <c r="E511"/>
    </row>
    <row r="512" spans="1:5" ht="12.75" x14ac:dyDescent="0.2">
      <c r="A512" s="225"/>
      <c r="B512"/>
      <c r="C512"/>
      <c r="D512"/>
      <c r="E512"/>
    </row>
    <row r="513" spans="1:5" ht="12.75" x14ac:dyDescent="0.2">
      <c r="A513" s="225"/>
      <c r="B513"/>
      <c r="C513"/>
      <c r="D513"/>
      <c r="E513"/>
    </row>
    <row r="514" spans="1:5" ht="12.75" x14ac:dyDescent="0.2">
      <c r="A514" s="225"/>
      <c r="B514"/>
      <c r="C514"/>
      <c r="D514"/>
      <c r="E514"/>
    </row>
    <row r="515" spans="1:5" ht="12.75" x14ac:dyDescent="0.2">
      <c r="A515" s="225"/>
      <c r="B515"/>
      <c r="C515"/>
      <c r="D515"/>
      <c r="E515"/>
    </row>
    <row r="516" spans="1:5" ht="12.75" x14ac:dyDescent="0.2">
      <c r="A516" s="225"/>
      <c r="B516"/>
      <c r="C516"/>
      <c r="D516"/>
      <c r="E516"/>
    </row>
    <row r="517" spans="1:5" ht="12.75" x14ac:dyDescent="0.2">
      <c r="A517" s="225"/>
      <c r="B517"/>
      <c r="C517"/>
      <c r="D517"/>
      <c r="E517"/>
    </row>
    <row r="518" spans="1:5" ht="12.75" x14ac:dyDescent="0.2">
      <c r="A518" s="225"/>
      <c r="B518"/>
      <c r="C518"/>
      <c r="D518"/>
      <c r="E518"/>
    </row>
    <row r="519" spans="1:5" ht="12.75" x14ac:dyDescent="0.2">
      <c r="A519" s="225"/>
      <c r="B519"/>
      <c r="C519"/>
      <c r="D519"/>
      <c r="E519"/>
    </row>
    <row r="520" spans="1:5" ht="12.75" x14ac:dyDescent="0.2">
      <c r="A520" s="225"/>
      <c r="B520"/>
      <c r="C520"/>
      <c r="D520"/>
      <c r="E520"/>
    </row>
    <row r="521" spans="1:5" ht="12.75" x14ac:dyDescent="0.2">
      <c r="A521" s="225"/>
      <c r="B521"/>
      <c r="C521"/>
      <c r="D521"/>
      <c r="E521"/>
    </row>
    <row r="522" spans="1:5" ht="12.75" x14ac:dyDescent="0.2">
      <c r="A522" s="225"/>
      <c r="B522"/>
      <c r="C522"/>
      <c r="D522"/>
      <c r="E522"/>
    </row>
    <row r="523" spans="1:5" ht="12.75" x14ac:dyDescent="0.2">
      <c r="A523" s="225"/>
      <c r="B523"/>
      <c r="C523"/>
      <c r="D523"/>
      <c r="E523"/>
    </row>
    <row r="524" spans="1:5" ht="12.75" x14ac:dyDescent="0.2">
      <c r="A524" s="225"/>
      <c r="B524"/>
      <c r="C524"/>
      <c r="D524"/>
      <c r="E524"/>
    </row>
    <row r="525" spans="1:5" ht="12.75" x14ac:dyDescent="0.2">
      <c r="A525" s="225"/>
      <c r="B525"/>
      <c r="C525"/>
      <c r="D525"/>
      <c r="E525"/>
    </row>
    <row r="526" spans="1:5" ht="12.75" x14ac:dyDescent="0.2">
      <c r="A526" s="225"/>
      <c r="B526"/>
      <c r="C526"/>
      <c r="D526"/>
      <c r="E526"/>
    </row>
    <row r="527" spans="1:5" ht="12.75" x14ac:dyDescent="0.2">
      <c r="A527" s="225"/>
      <c r="B527"/>
      <c r="C527"/>
      <c r="D527"/>
      <c r="E527"/>
    </row>
    <row r="528" spans="1:5" ht="12.75" x14ac:dyDescent="0.2">
      <c r="A528" s="225"/>
      <c r="B528"/>
      <c r="C528"/>
      <c r="D528"/>
      <c r="E528"/>
    </row>
    <row r="529" spans="1:5" ht="12.75" x14ac:dyDescent="0.2">
      <c r="A529" s="225"/>
      <c r="B529"/>
      <c r="C529"/>
      <c r="D529"/>
      <c r="E529"/>
    </row>
    <row r="530" spans="1:5" ht="12.75" x14ac:dyDescent="0.2">
      <c r="A530" s="225"/>
      <c r="B530"/>
      <c r="C530"/>
      <c r="D530"/>
      <c r="E530"/>
    </row>
    <row r="531" spans="1:5" ht="12.75" x14ac:dyDescent="0.2">
      <c r="A531" s="225"/>
      <c r="B531"/>
      <c r="C531"/>
      <c r="D531"/>
      <c r="E531"/>
    </row>
    <row r="532" spans="1:5" ht="12.75" x14ac:dyDescent="0.2">
      <c r="A532" s="225"/>
      <c r="B532"/>
      <c r="C532"/>
      <c r="D532"/>
      <c r="E532"/>
    </row>
    <row r="533" spans="1:5" ht="12.75" x14ac:dyDescent="0.2">
      <c r="A533" s="225"/>
      <c r="B533"/>
      <c r="C533"/>
      <c r="D533"/>
      <c r="E533"/>
    </row>
    <row r="534" spans="1:5" ht="12.75" x14ac:dyDescent="0.2">
      <c r="A534" s="225"/>
      <c r="B534"/>
      <c r="C534"/>
      <c r="D534"/>
      <c r="E534"/>
    </row>
    <row r="535" spans="1:5" ht="12.75" x14ac:dyDescent="0.2">
      <c r="A535" s="225"/>
      <c r="B535"/>
      <c r="C535"/>
      <c r="D535"/>
      <c r="E535"/>
    </row>
    <row r="536" spans="1:5" ht="12.75" x14ac:dyDescent="0.2">
      <c r="A536" s="225"/>
      <c r="B536"/>
      <c r="C536"/>
      <c r="D536"/>
      <c r="E536"/>
    </row>
    <row r="537" spans="1:5" ht="12.75" x14ac:dyDescent="0.2">
      <c r="A537" s="225"/>
      <c r="B537"/>
      <c r="C537"/>
      <c r="D537"/>
      <c r="E537"/>
    </row>
    <row r="538" spans="1:5" ht="12.75" x14ac:dyDescent="0.2">
      <c r="A538" s="225"/>
      <c r="B538"/>
      <c r="C538"/>
      <c r="D538"/>
      <c r="E538"/>
    </row>
    <row r="539" spans="1:5" ht="12.75" x14ac:dyDescent="0.2">
      <c r="A539" s="225"/>
      <c r="B539"/>
      <c r="C539"/>
      <c r="D539"/>
      <c r="E539"/>
    </row>
    <row r="540" spans="1:5" ht="12.75" x14ac:dyDescent="0.2">
      <c r="A540" s="225"/>
      <c r="B540"/>
      <c r="C540"/>
      <c r="D540"/>
      <c r="E540"/>
    </row>
    <row r="541" spans="1:5" ht="12.75" x14ac:dyDescent="0.2">
      <c r="A541" s="225"/>
      <c r="B541"/>
      <c r="C541"/>
      <c r="D541"/>
      <c r="E541"/>
    </row>
    <row r="542" spans="1:5" ht="12.75" x14ac:dyDescent="0.2">
      <c r="A542" s="225"/>
      <c r="B542"/>
      <c r="C542"/>
      <c r="D542"/>
      <c r="E542"/>
    </row>
    <row r="543" spans="1:5" ht="12.75" x14ac:dyDescent="0.2">
      <c r="A543" s="225"/>
      <c r="B543"/>
      <c r="C543"/>
      <c r="D543"/>
      <c r="E543"/>
    </row>
    <row r="544" spans="1:5" ht="12.75" x14ac:dyDescent="0.2">
      <c r="A544" s="225"/>
      <c r="B544"/>
      <c r="C544"/>
      <c r="D544"/>
      <c r="E544"/>
    </row>
    <row r="545" spans="1:5" ht="12.75" x14ac:dyDescent="0.2">
      <c r="A545" s="225"/>
      <c r="B545"/>
      <c r="C545"/>
      <c r="D545"/>
      <c r="E545"/>
    </row>
    <row r="546" spans="1:5" ht="12.75" x14ac:dyDescent="0.2">
      <c r="A546" s="225"/>
      <c r="B546"/>
      <c r="C546"/>
      <c r="D546"/>
      <c r="E546"/>
    </row>
    <row r="547" spans="1:5" ht="12.75" x14ac:dyDescent="0.2">
      <c r="A547" s="225"/>
      <c r="B547"/>
      <c r="C547"/>
      <c r="D547"/>
      <c r="E547"/>
    </row>
    <row r="548" spans="1:5" ht="12.75" x14ac:dyDescent="0.2">
      <c r="A548" s="225"/>
      <c r="B548"/>
      <c r="C548"/>
      <c r="D548"/>
      <c r="E548"/>
    </row>
    <row r="549" spans="1:5" ht="12.75" x14ac:dyDescent="0.2">
      <c r="A549" s="225"/>
      <c r="B549"/>
      <c r="C549"/>
      <c r="D549"/>
      <c r="E549"/>
    </row>
    <row r="550" spans="1:5" ht="12.75" x14ac:dyDescent="0.2">
      <c r="A550" s="225"/>
      <c r="B550"/>
      <c r="C550"/>
      <c r="D550"/>
      <c r="E550"/>
    </row>
    <row r="551" spans="1:5" ht="12.75" x14ac:dyDescent="0.2">
      <c r="A551" s="225"/>
      <c r="B551"/>
      <c r="C551"/>
      <c r="D551"/>
      <c r="E551"/>
    </row>
    <row r="552" spans="1:5" ht="12.75" x14ac:dyDescent="0.2">
      <c r="A552" s="225"/>
      <c r="B552"/>
      <c r="C552"/>
      <c r="D552"/>
      <c r="E552"/>
    </row>
    <row r="553" spans="1:5" ht="12.75" x14ac:dyDescent="0.2">
      <c r="A553" s="225"/>
      <c r="B553"/>
      <c r="C553"/>
      <c r="D553"/>
      <c r="E553"/>
    </row>
    <row r="554" spans="1:5" ht="12.75" x14ac:dyDescent="0.2">
      <c r="A554" s="225"/>
      <c r="B554"/>
      <c r="C554"/>
      <c r="D554"/>
      <c r="E554"/>
    </row>
    <row r="555" spans="1:5" ht="12.75" x14ac:dyDescent="0.2">
      <c r="A555" s="225"/>
      <c r="B555"/>
      <c r="C555"/>
      <c r="D555"/>
      <c r="E555"/>
    </row>
    <row r="556" spans="1:5" ht="12.75" x14ac:dyDescent="0.2">
      <c r="A556" s="225"/>
      <c r="B556"/>
      <c r="C556"/>
      <c r="D556"/>
      <c r="E556"/>
    </row>
    <row r="557" spans="1:5" ht="12.75" x14ac:dyDescent="0.2">
      <c r="A557" s="225"/>
      <c r="B557"/>
      <c r="C557"/>
      <c r="D557"/>
      <c r="E557"/>
    </row>
    <row r="558" spans="1:5" ht="12.75" x14ac:dyDescent="0.2">
      <c r="A558" s="225"/>
      <c r="B558"/>
      <c r="C558"/>
      <c r="D558"/>
      <c r="E558"/>
    </row>
    <row r="559" spans="1:5" ht="12.75" x14ac:dyDescent="0.2">
      <c r="A559" s="225"/>
      <c r="B559"/>
      <c r="C559"/>
      <c r="D559"/>
      <c r="E559"/>
    </row>
    <row r="560" spans="1:5" ht="12.75" x14ac:dyDescent="0.2">
      <c r="A560" s="225"/>
      <c r="B560"/>
      <c r="C560"/>
      <c r="D560"/>
      <c r="E560"/>
    </row>
    <row r="561" spans="1:5" ht="12.75" x14ac:dyDescent="0.2">
      <c r="A561" s="225"/>
      <c r="B561"/>
      <c r="C561"/>
      <c r="D561"/>
      <c r="E561"/>
    </row>
    <row r="562" spans="1:5" ht="12.75" x14ac:dyDescent="0.2">
      <c r="A562" s="225"/>
      <c r="B562"/>
      <c r="C562"/>
      <c r="D562"/>
      <c r="E562"/>
    </row>
    <row r="563" spans="1:5" ht="12.75" x14ac:dyDescent="0.2">
      <c r="A563" s="225"/>
      <c r="B563"/>
      <c r="C563"/>
      <c r="D563"/>
      <c r="E563"/>
    </row>
    <row r="564" spans="1:5" ht="12.75" x14ac:dyDescent="0.2">
      <c r="A564" s="225"/>
      <c r="B564"/>
      <c r="C564"/>
      <c r="D564"/>
      <c r="E564"/>
    </row>
    <row r="565" spans="1:5" ht="12.75" x14ac:dyDescent="0.2">
      <c r="A565" s="225"/>
      <c r="B565"/>
      <c r="C565"/>
      <c r="D565"/>
      <c r="E565"/>
    </row>
    <row r="566" spans="1:5" ht="12.75" x14ac:dyDescent="0.2">
      <c r="A566" s="225"/>
      <c r="B566"/>
      <c r="C566"/>
      <c r="D566"/>
      <c r="E566"/>
    </row>
    <row r="567" spans="1:5" ht="12.75" x14ac:dyDescent="0.2">
      <c r="A567" s="225"/>
      <c r="B567"/>
      <c r="C567"/>
      <c r="D567"/>
      <c r="E567"/>
    </row>
    <row r="568" spans="1:5" ht="12.75" x14ac:dyDescent="0.2">
      <c r="A568" s="225"/>
      <c r="B568"/>
      <c r="C568"/>
      <c r="D568"/>
      <c r="E568"/>
    </row>
    <row r="569" spans="1:5" ht="12.75" x14ac:dyDescent="0.2">
      <c r="A569" s="225"/>
      <c r="B569"/>
      <c r="C569"/>
      <c r="D569"/>
      <c r="E569"/>
    </row>
    <row r="570" spans="1:5" ht="12.75" x14ac:dyDescent="0.2">
      <c r="A570" s="225"/>
      <c r="B570"/>
      <c r="C570"/>
      <c r="D570"/>
      <c r="E570"/>
    </row>
    <row r="571" spans="1:5" ht="12.75" x14ac:dyDescent="0.2">
      <c r="A571" s="225"/>
      <c r="B571"/>
      <c r="C571"/>
      <c r="D571"/>
      <c r="E571"/>
    </row>
    <row r="572" spans="1:5" ht="12.75" x14ac:dyDescent="0.2">
      <c r="A572" s="225"/>
      <c r="B572"/>
      <c r="C572"/>
      <c r="D572"/>
      <c r="E572"/>
    </row>
    <row r="573" spans="1:5" ht="12.75" x14ac:dyDescent="0.2">
      <c r="A573" s="225"/>
      <c r="B573"/>
      <c r="C573"/>
      <c r="D573"/>
      <c r="E573"/>
    </row>
    <row r="574" spans="1:5" ht="12.75" x14ac:dyDescent="0.2">
      <c r="A574" s="225"/>
      <c r="B574"/>
      <c r="C574"/>
      <c r="D574"/>
      <c r="E574"/>
    </row>
    <row r="575" spans="1:5" ht="12.75" x14ac:dyDescent="0.2">
      <c r="A575" s="225"/>
      <c r="B575"/>
      <c r="C575"/>
      <c r="D575"/>
      <c r="E575"/>
    </row>
    <row r="576" spans="1:5" ht="12.75" x14ac:dyDescent="0.2">
      <c r="A576" s="225"/>
      <c r="B576"/>
      <c r="C576"/>
      <c r="D576"/>
      <c r="E576"/>
    </row>
    <row r="577" spans="1:5" ht="12.75" x14ac:dyDescent="0.2">
      <c r="A577" s="225"/>
      <c r="B577"/>
      <c r="C577"/>
      <c r="D577"/>
      <c r="E577"/>
    </row>
    <row r="578" spans="1:5" ht="12.75" x14ac:dyDescent="0.2">
      <c r="A578" s="225"/>
      <c r="B578"/>
      <c r="C578"/>
      <c r="D578"/>
      <c r="E578"/>
    </row>
    <row r="579" spans="1:5" ht="12.75" x14ac:dyDescent="0.2">
      <c r="A579" s="225"/>
      <c r="B579"/>
      <c r="C579"/>
      <c r="D579"/>
      <c r="E579"/>
    </row>
    <row r="580" spans="1:5" ht="12.75" x14ac:dyDescent="0.2">
      <c r="A580" s="225"/>
      <c r="B580"/>
      <c r="C580"/>
      <c r="D580"/>
      <c r="E580"/>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sheetPr>
  <dimension ref="A1:AL580"/>
  <sheetViews>
    <sheetView zoomScaleNormal="100" workbookViewId="0">
      <selection activeCell="A22" sqref="A22"/>
    </sheetView>
  </sheetViews>
  <sheetFormatPr defaultColWidth="8.85546875" defaultRowHeight="11.25" x14ac:dyDescent="0.2"/>
  <cols>
    <col min="1" max="1" width="80.28515625" style="228" customWidth="1"/>
    <col min="2" max="2" width="14.85546875" style="150" bestFit="1" customWidth="1"/>
    <col min="3" max="3" width="10.28515625" style="150" bestFit="1" customWidth="1"/>
    <col min="4" max="4" width="18.28515625" style="150" bestFit="1" customWidth="1"/>
    <col min="5" max="5" width="13.7109375" style="150" bestFit="1" customWidth="1"/>
    <col min="6" max="6" width="6.85546875" style="147" bestFit="1" customWidth="1"/>
    <col min="7" max="7" width="12.28515625" style="147" bestFit="1" customWidth="1"/>
    <col min="8" max="8" width="10.28515625" style="147" bestFit="1" customWidth="1"/>
    <col min="9" max="9" width="14.85546875" style="147" bestFit="1" customWidth="1"/>
    <col min="10" max="10" width="10.28515625" style="147" bestFit="1" customWidth="1"/>
    <col min="11" max="11" width="14.85546875" style="147" bestFit="1" customWidth="1"/>
    <col min="12" max="12" width="13.7109375" style="147" bestFit="1" customWidth="1"/>
    <col min="13" max="13" width="18.28515625" style="147" bestFit="1" customWidth="1"/>
    <col min="14" max="14" width="28.85546875" style="147" bestFit="1" customWidth="1"/>
    <col min="15" max="15" width="5.7109375" style="147" bestFit="1" customWidth="1"/>
    <col min="16" max="16" width="6.7109375" style="147" bestFit="1" customWidth="1"/>
    <col min="17" max="17" width="10.42578125" style="147" bestFit="1" customWidth="1"/>
    <col min="18" max="18" width="18.85546875" style="147" bestFit="1" customWidth="1"/>
    <col min="19" max="19" width="40.7109375" style="147" bestFit="1" customWidth="1"/>
    <col min="20" max="20" width="97.28515625" style="147" bestFit="1" customWidth="1"/>
    <col min="21" max="21" width="15.5703125" style="147" bestFit="1" customWidth="1"/>
    <col min="22" max="22" width="7.28515625" style="147" bestFit="1" customWidth="1"/>
    <col min="23" max="23" width="5.7109375" style="147" bestFit="1" customWidth="1"/>
    <col min="24" max="24" width="6.85546875" style="147" bestFit="1" customWidth="1"/>
    <col min="25" max="25" width="5.7109375" style="147" bestFit="1" customWidth="1"/>
    <col min="26" max="26" width="6.85546875" style="147" bestFit="1" customWidth="1"/>
    <col min="27" max="27" width="5.7109375" style="147" bestFit="1" customWidth="1"/>
    <col min="28" max="28" width="6.85546875" style="147" bestFit="1" customWidth="1"/>
    <col min="29" max="29" width="5.7109375" style="147" bestFit="1" customWidth="1"/>
    <col min="30" max="30" width="6.85546875" style="147" bestFit="1" customWidth="1"/>
    <col min="31" max="31" width="5.7109375" style="147" bestFit="1" customWidth="1"/>
    <col min="32" max="32" width="6.85546875" style="147" bestFit="1" customWidth="1"/>
    <col min="33" max="33" width="5.7109375" style="147" bestFit="1" customWidth="1"/>
    <col min="34" max="34" width="7.7109375" style="147" bestFit="1" customWidth="1"/>
    <col min="35" max="35" width="6.42578125" style="147" bestFit="1" customWidth="1"/>
    <col min="36" max="36" width="6.85546875" style="147" bestFit="1" customWidth="1"/>
    <col min="37" max="37" width="6.42578125" style="147" bestFit="1" customWidth="1"/>
    <col min="38" max="38" width="7.28515625" style="147" bestFit="1" customWidth="1"/>
    <col min="39" max="39" width="82.28515625" style="147" bestFit="1" customWidth="1"/>
    <col min="40" max="40" width="45.140625" style="147" bestFit="1" customWidth="1"/>
    <col min="41" max="41" width="40" style="147" bestFit="1" customWidth="1"/>
    <col min="42" max="42" width="54.5703125" style="147" bestFit="1" customWidth="1"/>
    <col min="43" max="43" width="51.28515625" style="147" bestFit="1" customWidth="1"/>
    <col min="44" max="44" width="113.28515625" style="147" bestFit="1" customWidth="1"/>
    <col min="45" max="45" width="56.7109375" style="147" bestFit="1" customWidth="1"/>
    <col min="46" max="46" width="109.28515625" style="147" bestFit="1" customWidth="1"/>
    <col min="47" max="47" width="53.42578125" style="147" bestFit="1" customWidth="1"/>
    <col min="48" max="48" width="64.140625" style="147" bestFit="1" customWidth="1"/>
    <col min="49" max="49" width="68.7109375" style="147" bestFit="1" customWidth="1"/>
    <col min="50" max="50" width="61.28515625" style="147" bestFit="1" customWidth="1"/>
    <col min="51" max="51" width="117.42578125" style="147" bestFit="1" customWidth="1"/>
    <col min="52" max="52" width="98.140625" style="147" bestFit="1" customWidth="1"/>
    <col min="53" max="53" width="170.42578125" style="147" bestFit="1" customWidth="1"/>
    <col min="54" max="54" width="65.5703125" style="147" bestFit="1" customWidth="1"/>
    <col min="55" max="55" width="89.7109375" style="147" bestFit="1" customWidth="1"/>
    <col min="56" max="56" width="100.42578125" style="147" bestFit="1" customWidth="1"/>
    <col min="57" max="57" width="106.28515625" style="147" bestFit="1" customWidth="1"/>
    <col min="58" max="58" width="137.85546875" style="147" bestFit="1" customWidth="1"/>
    <col min="59" max="59" width="207.7109375" style="147" bestFit="1" customWidth="1"/>
    <col min="60" max="60" width="103.140625" style="147" bestFit="1" customWidth="1"/>
    <col min="61" max="61" width="89.5703125" style="147" bestFit="1" customWidth="1"/>
    <col min="62" max="62" width="114.28515625" style="147" bestFit="1" customWidth="1"/>
    <col min="63" max="63" width="27.28515625" style="147" bestFit="1" customWidth="1"/>
    <col min="64" max="64" width="57.28515625" style="147" bestFit="1" customWidth="1"/>
    <col min="65" max="65" width="34.5703125" style="147" bestFit="1" customWidth="1"/>
    <col min="66" max="66" width="40.140625" style="147" bestFit="1" customWidth="1"/>
    <col min="67" max="67" width="42.5703125" style="147" bestFit="1" customWidth="1"/>
    <col min="68" max="68" width="67.7109375" style="147" bestFit="1" customWidth="1"/>
    <col min="69" max="69" width="62.5703125" style="147" bestFit="1" customWidth="1"/>
    <col min="70" max="70" width="67.7109375" style="147" bestFit="1" customWidth="1"/>
    <col min="71" max="71" width="93.140625" style="147" bestFit="1" customWidth="1"/>
    <col min="72" max="72" width="87.140625" style="147" bestFit="1" customWidth="1"/>
    <col min="73" max="73" width="97.140625" style="147" bestFit="1" customWidth="1"/>
    <col min="74" max="74" width="42.7109375" style="147" bestFit="1" customWidth="1"/>
    <col min="75" max="75" width="118.85546875" style="147" bestFit="1" customWidth="1"/>
    <col min="76" max="76" width="59.5703125" style="147" bestFit="1" customWidth="1"/>
    <col min="77" max="77" width="76.7109375" style="147" bestFit="1" customWidth="1"/>
    <col min="78" max="78" width="55.42578125" style="147" bestFit="1" customWidth="1"/>
    <col min="79" max="79" width="9.140625" style="147" bestFit="1" customWidth="1"/>
    <col min="80" max="80" width="9.5703125" style="147" bestFit="1" customWidth="1"/>
    <col min="81" max="81" width="13.7109375" style="147" bestFit="1" customWidth="1"/>
    <col min="82" max="82" width="5.28515625" style="147" bestFit="1" customWidth="1"/>
    <col min="83" max="83" width="36.42578125" style="147" bestFit="1" customWidth="1"/>
    <col min="84" max="84" width="35.7109375" style="147" bestFit="1" customWidth="1"/>
    <col min="85" max="85" width="32.42578125" style="147" bestFit="1" customWidth="1"/>
    <col min="86" max="86" width="4.140625" style="147" bestFit="1" customWidth="1"/>
    <col min="87" max="87" width="23.28515625" style="147" bestFit="1" customWidth="1"/>
    <col min="88" max="88" width="24.5703125" style="147" bestFit="1" customWidth="1"/>
    <col min="89" max="89" width="58" style="147" bestFit="1" customWidth="1"/>
    <col min="90" max="90" width="15.28515625" style="147" bestFit="1" customWidth="1"/>
    <col min="91" max="91" width="21.85546875" style="147" bestFit="1" customWidth="1"/>
    <col min="92" max="92" width="15.28515625" style="147" bestFit="1" customWidth="1"/>
    <col min="93" max="93" width="14" style="147" bestFit="1" customWidth="1"/>
    <col min="94" max="94" width="141.28515625" style="147" bestFit="1" customWidth="1"/>
    <col min="95" max="95" width="17.7109375" style="147" bestFit="1" customWidth="1"/>
    <col min="96" max="96" width="143.28515625" style="147" bestFit="1" customWidth="1"/>
    <col min="97" max="97" width="19.7109375" style="147" bestFit="1" customWidth="1"/>
    <col min="98" max="98" width="37.140625" style="147" bestFit="1" customWidth="1"/>
    <col min="99" max="99" width="7.42578125" style="147" bestFit="1" customWidth="1"/>
    <col min="100" max="100" width="8.5703125" style="147" bestFit="1" customWidth="1"/>
    <col min="101" max="101" width="26.7109375" style="147" bestFit="1" customWidth="1"/>
    <col min="102" max="102" width="22.7109375" style="147" bestFit="1" customWidth="1"/>
    <col min="103" max="103" width="13.7109375" style="147" bestFit="1" customWidth="1"/>
    <col min="104" max="104" width="25.140625" style="147" bestFit="1" customWidth="1"/>
    <col min="105" max="105" width="49.140625" style="147" bestFit="1" customWidth="1"/>
    <col min="106" max="106" width="14" style="147" bestFit="1" customWidth="1"/>
    <col min="107" max="107" width="53.7109375" style="147" bestFit="1" customWidth="1"/>
    <col min="108" max="108" width="33.7109375" style="147" bestFit="1" customWidth="1"/>
    <col min="109" max="109" width="88.85546875" style="147" bestFit="1" customWidth="1"/>
    <col min="110" max="110" width="58.140625" style="147" bestFit="1" customWidth="1"/>
    <col min="111" max="111" width="20.42578125" style="147" bestFit="1" customWidth="1"/>
    <col min="112" max="112" width="10.7109375" style="147" bestFit="1" customWidth="1"/>
    <col min="113" max="113" width="20.140625" style="147" bestFit="1" customWidth="1"/>
    <col min="114" max="114" width="6.140625" style="147" bestFit="1" customWidth="1"/>
    <col min="115" max="115" width="6.42578125" style="147" bestFit="1" customWidth="1"/>
    <col min="116" max="116" width="34" style="147" bestFit="1" customWidth="1"/>
    <col min="117" max="117" width="38.140625" style="147" bestFit="1" customWidth="1"/>
    <col min="118" max="118" width="10.5703125" style="147" bestFit="1" customWidth="1"/>
    <col min="119" max="119" width="17.7109375" style="147" bestFit="1" customWidth="1"/>
    <col min="120" max="120" width="167.7109375" style="147" bestFit="1" customWidth="1"/>
    <col min="121" max="121" width="61.28515625" style="147" bestFit="1" customWidth="1"/>
    <col min="122" max="122" width="51.28515625" style="147" bestFit="1" customWidth="1"/>
    <col min="123" max="123" width="57.140625" style="147" bestFit="1" customWidth="1"/>
    <col min="124" max="124" width="61.28515625" style="147" bestFit="1" customWidth="1"/>
    <col min="125" max="125" width="43.7109375" style="147" bestFit="1" customWidth="1"/>
    <col min="126" max="126" width="54.42578125" style="147" bestFit="1" customWidth="1"/>
    <col min="127" max="127" width="57.28515625" style="147" bestFit="1" customWidth="1"/>
    <col min="128" max="128" width="71" style="147" bestFit="1" customWidth="1"/>
    <col min="129" max="129" width="39.7109375" style="147" bestFit="1" customWidth="1"/>
    <col min="130" max="130" width="35.140625" style="147" bestFit="1" customWidth="1"/>
    <col min="131" max="131" width="192.85546875" style="147" bestFit="1" customWidth="1"/>
    <col min="132" max="132" width="53.28515625" style="147" bestFit="1" customWidth="1"/>
    <col min="133" max="133" width="48.85546875" style="147" bestFit="1" customWidth="1"/>
    <col min="134" max="134" width="73.7109375" style="147" bestFit="1" customWidth="1"/>
    <col min="135" max="135" width="65.140625" style="147" bestFit="1" customWidth="1"/>
    <col min="136" max="136" width="123.7109375" style="147" bestFit="1" customWidth="1"/>
    <col min="137" max="137" width="121.7109375" style="147" bestFit="1" customWidth="1"/>
    <col min="138" max="138" width="48.42578125" style="147" bestFit="1" customWidth="1"/>
    <col min="139" max="139" width="101" style="147" bestFit="1" customWidth="1"/>
    <col min="140" max="140" width="5.28515625" style="147" bestFit="1" customWidth="1"/>
    <col min="141" max="141" width="4.140625" style="147" bestFit="1" customWidth="1"/>
    <col min="142" max="142" width="9.85546875" style="147" bestFit="1" customWidth="1"/>
    <col min="143" max="143" width="7.42578125" style="147" bestFit="1" customWidth="1"/>
    <col min="144" max="144" width="153.28515625" style="147" bestFit="1" customWidth="1"/>
    <col min="145" max="145" width="13.7109375" style="147" bestFit="1" customWidth="1"/>
    <col min="146" max="146" width="41.42578125" style="147" bestFit="1" customWidth="1"/>
    <col min="147" max="147" width="7" style="147" bestFit="1" customWidth="1"/>
    <col min="148" max="148" width="21.7109375" style="147" bestFit="1" customWidth="1"/>
    <col min="149" max="149" width="10.28515625" style="147" bestFit="1" customWidth="1"/>
    <col min="150" max="150" width="10.5703125" style="147" bestFit="1" customWidth="1"/>
    <col min="151" max="151" width="124.42578125" style="147" bestFit="1" customWidth="1"/>
    <col min="152" max="152" width="83.85546875" style="147" bestFit="1" customWidth="1"/>
    <col min="153" max="153" width="41.28515625" style="147" bestFit="1" customWidth="1"/>
    <col min="154" max="154" width="78.140625" style="147" bestFit="1" customWidth="1"/>
    <col min="155" max="155" width="49" style="147" bestFit="1" customWidth="1"/>
    <col min="156" max="156" width="64.85546875" style="147" bestFit="1" customWidth="1"/>
    <col min="157" max="157" width="73.7109375" style="147" bestFit="1" customWidth="1"/>
    <col min="158" max="158" width="8.7109375" style="147" bestFit="1" customWidth="1"/>
    <col min="159" max="159" width="5.28515625" style="147" bestFit="1" customWidth="1"/>
    <col min="160" max="160" width="24.28515625" style="147" bestFit="1" customWidth="1"/>
    <col min="161" max="161" width="12" style="147" bestFit="1" customWidth="1"/>
    <col min="162" max="162" width="18.28515625" style="147" bestFit="1" customWidth="1"/>
    <col min="163" max="163" width="16.140625" style="147" bestFit="1" customWidth="1"/>
    <col min="164" max="164" width="38" style="147" bestFit="1" customWidth="1"/>
    <col min="165" max="165" width="7.42578125" style="147" bestFit="1" customWidth="1"/>
    <col min="166" max="166" width="8.5703125" style="147" bestFit="1" customWidth="1"/>
    <col min="167" max="167" width="13.7109375" style="147" bestFit="1" customWidth="1"/>
    <col min="168" max="168" width="24.7109375" style="147" bestFit="1" customWidth="1"/>
    <col min="169" max="169" width="53.28515625" style="147" bestFit="1" customWidth="1"/>
    <col min="170" max="170" width="126.85546875" style="147" bestFit="1" customWidth="1"/>
    <col min="171" max="171" width="20.28515625" style="147" bestFit="1" customWidth="1"/>
    <col min="172" max="172" width="7" style="147" bestFit="1" customWidth="1"/>
    <col min="173" max="173" width="9.5703125" style="147" bestFit="1" customWidth="1"/>
    <col min="174" max="16384" width="8.85546875" style="147"/>
  </cols>
  <sheetData>
    <row r="1" spans="1:38" ht="12.75" x14ac:dyDescent="0.2">
      <c r="A1" s="225"/>
      <c r="B1"/>
    </row>
    <row r="2" spans="1:38" ht="12.75" x14ac:dyDescent="0.2">
      <c r="A2" s="225"/>
      <c r="B2"/>
    </row>
    <row r="3" spans="1:38" ht="12.75" x14ac:dyDescent="0.2">
      <c r="A3" s="225"/>
      <c r="B3"/>
      <c r="C3"/>
      <c r="D3" s="224"/>
      <c r="E3"/>
      <c r="F3"/>
      <c r="G3"/>
      <c r="H3"/>
      <c r="I3"/>
      <c r="J3"/>
      <c r="K3"/>
      <c r="L3"/>
      <c r="M3"/>
      <c r="N3"/>
      <c r="O3"/>
      <c r="P3"/>
      <c r="Q3"/>
      <c r="R3"/>
      <c r="S3"/>
      <c r="T3"/>
      <c r="U3"/>
      <c r="V3"/>
      <c r="W3"/>
      <c r="X3"/>
      <c r="Y3"/>
      <c r="Z3"/>
      <c r="AA3"/>
      <c r="AB3"/>
    </row>
    <row r="4" spans="1:38" ht="12.75" x14ac:dyDescent="0.2">
      <c r="B4" s="148" t="s">
        <v>1164</v>
      </c>
      <c r="C4" s="147"/>
      <c r="F4"/>
      <c r="G4"/>
      <c r="H4"/>
      <c r="I4"/>
      <c r="J4"/>
      <c r="K4"/>
      <c r="L4"/>
      <c r="M4"/>
      <c r="N4"/>
      <c r="O4"/>
      <c r="P4"/>
      <c r="Q4"/>
      <c r="R4"/>
      <c r="S4"/>
      <c r="T4"/>
      <c r="U4"/>
      <c r="V4"/>
      <c r="W4"/>
      <c r="X4"/>
      <c r="Y4"/>
      <c r="Z4"/>
      <c r="AA4"/>
      <c r="AB4"/>
      <c r="AC4"/>
      <c r="AD4"/>
      <c r="AE4"/>
      <c r="AF4"/>
      <c r="AG4"/>
      <c r="AH4"/>
      <c r="AI4"/>
      <c r="AJ4"/>
      <c r="AK4"/>
      <c r="AL4"/>
    </row>
    <row r="5" spans="1:38" ht="12.75" x14ac:dyDescent="0.2">
      <c r="B5" s="147" t="s">
        <v>43</v>
      </c>
      <c r="C5" s="147"/>
      <c r="D5" s="150" t="s">
        <v>1203</v>
      </c>
      <c r="E5" s="150" t="s">
        <v>1202</v>
      </c>
      <c r="F5"/>
      <c r="G5"/>
      <c r="H5"/>
      <c r="I5"/>
      <c r="J5"/>
      <c r="K5"/>
      <c r="L5"/>
      <c r="M5"/>
      <c r="N5"/>
      <c r="O5"/>
      <c r="P5"/>
      <c r="Q5"/>
      <c r="R5"/>
      <c r="S5"/>
      <c r="T5"/>
      <c r="U5"/>
      <c r="V5"/>
      <c r="W5"/>
      <c r="X5"/>
      <c r="Y5"/>
      <c r="Z5"/>
      <c r="AA5"/>
      <c r="AB5"/>
      <c r="AC5"/>
      <c r="AD5"/>
      <c r="AE5"/>
      <c r="AF5"/>
      <c r="AG5"/>
      <c r="AH5"/>
      <c r="AI5"/>
      <c r="AJ5"/>
      <c r="AK5"/>
      <c r="AL5"/>
    </row>
    <row r="6" spans="1:38" ht="12.75" x14ac:dyDescent="0.2">
      <c r="A6" s="226" t="s">
        <v>1032</v>
      </c>
      <c r="B6" s="147" t="s">
        <v>1191</v>
      </c>
      <c r="C6" s="147" t="s">
        <v>1201</v>
      </c>
      <c r="F6"/>
      <c r="G6"/>
      <c r="H6"/>
      <c r="I6"/>
      <c r="J6"/>
      <c r="K6"/>
      <c r="L6"/>
      <c r="M6"/>
      <c r="N6"/>
      <c r="O6"/>
      <c r="P6"/>
      <c r="Q6"/>
      <c r="R6"/>
      <c r="S6"/>
      <c r="T6"/>
      <c r="U6"/>
      <c r="V6"/>
      <c r="W6"/>
      <c r="X6"/>
      <c r="Y6"/>
      <c r="Z6"/>
      <c r="AA6"/>
      <c r="AB6"/>
      <c r="AC6"/>
      <c r="AD6"/>
      <c r="AE6"/>
      <c r="AF6"/>
      <c r="AG6"/>
      <c r="AH6"/>
      <c r="AI6"/>
      <c r="AJ6"/>
      <c r="AK6"/>
      <c r="AL6"/>
    </row>
    <row r="7" spans="1:38" ht="12.75" x14ac:dyDescent="0.2">
      <c r="A7" s="227" t="s">
        <v>895</v>
      </c>
      <c r="B7" s="149"/>
      <c r="F7"/>
      <c r="G7"/>
      <c r="H7"/>
      <c r="I7"/>
      <c r="J7"/>
      <c r="K7"/>
      <c r="L7"/>
      <c r="M7"/>
      <c r="N7"/>
      <c r="O7"/>
      <c r="P7"/>
      <c r="Q7"/>
      <c r="R7"/>
      <c r="S7"/>
      <c r="T7"/>
      <c r="U7"/>
      <c r="V7"/>
      <c r="W7"/>
      <c r="X7"/>
      <c r="Y7"/>
      <c r="Z7"/>
      <c r="AA7"/>
      <c r="AB7"/>
      <c r="AC7"/>
      <c r="AD7"/>
      <c r="AE7"/>
      <c r="AF7"/>
      <c r="AG7"/>
      <c r="AH7"/>
      <c r="AI7"/>
      <c r="AJ7"/>
      <c r="AK7"/>
      <c r="AL7"/>
    </row>
    <row r="8" spans="1:38" ht="12.75" x14ac:dyDescent="0.2">
      <c r="A8" s="227" t="s">
        <v>1022</v>
      </c>
      <c r="B8" s="149">
        <v>1</v>
      </c>
      <c r="C8" s="150">
        <v>5310</v>
      </c>
      <c r="D8" s="150">
        <v>1</v>
      </c>
      <c r="E8" s="150">
        <v>5310</v>
      </c>
      <c r="F8"/>
      <c r="G8"/>
      <c r="H8"/>
      <c r="I8"/>
      <c r="J8"/>
      <c r="K8"/>
      <c r="L8"/>
      <c r="M8"/>
      <c r="N8"/>
      <c r="O8"/>
      <c r="P8"/>
      <c r="Q8"/>
      <c r="R8"/>
      <c r="S8"/>
      <c r="T8"/>
      <c r="U8"/>
      <c r="V8"/>
      <c r="W8"/>
      <c r="X8"/>
      <c r="Y8"/>
      <c r="Z8"/>
      <c r="AA8"/>
      <c r="AB8"/>
      <c r="AC8"/>
      <c r="AD8"/>
      <c r="AE8"/>
      <c r="AF8"/>
      <c r="AG8"/>
      <c r="AH8"/>
      <c r="AI8"/>
      <c r="AJ8"/>
      <c r="AK8"/>
      <c r="AL8"/>
    </row>
    <row r="9" spans="1:38" ht="12.75" x14ac:dyDescent="0.2">
      <c r="A9" s="227" t="s">
        <v>1021</v>
      </c>
      <c r="B9" s="149">
        <v>18150</v>
      </c>
      <c r="C9" s="150">
        <v>85950</v>
      </c>
      <c r="D9" s="150">
        <v>18150</v>
      </c>
      <c r="E9" s="150">
        <v>85950</v>
      </c>
      <c r="F9"/>
      <c r="G9"/>
      <c r="H9"/>
      <c r="I9"/>
      <c r="J9"/>
      <c r="K9"/>
      <c r="L9"/>
      <c r="M9"/>
      <c r="N9"/>
      <c r="O9"/>
      <c r="P9"/>
      <c r="Q9"/>
      <c r="R9"/>
      <c r="S9"/>
      <c r="T9"/>
      <c r="U9"/>
      <c r="V9"/>
      <c r="W9"/>
      <c r="X9"/>
      <c r="Y9"/>
      <c r="Z9"/>
      <c r="AA9"/>
      <c r="AB9"/>
      <c r="AC9"/>
      <c r="AD9"/>
      <c r="AE9"/>
      <c r="AF9"/>
      <c r="AG9"/>
      <c r="AH9"/>
      <c r="AI9"/>
      <c r="AJ9"/>
      <c r="AK9"/>
      <c r="AL9"/>
    </row>
    <row r="10" spans="1:38" ht="12.75" x14ac:dyDescent="0.2">
      <c r="A10" s="227" t="s">
        <v>1187</v>
      </c>
      <c r="B10" s="149">
        <v>6</v>
      </c>
      <c r="C10" s="150">
        <v>126000</v>
      </c>
      <c r="D10" s="150">
        <v>6</v>
      </c>
      <c r="E10" s="150">
        <v>126000</v>
      </c>
      <c r="F10"/>
      <c r="G10"/>
      <c r="H10"/>
      <c r="I10"/>
      <c r="J10"/>
      <c r="K10"/>
      <c r="L10"/>
      <c r="M10"/>
      <c r="N10"/>
      <c r="O10"/>
      <c r="P10"/>
      <c r="Q10"/>
      <c r="R10"/>
      <c r="S10"/>
      <c r="T10"/>
      <c r="U10"/>
      <c r="V10"/>
      <c r="W10"/>
      <c r="X10"/>
      <c r="Y10"/>
      <c r="Z10"/>
      <c r="AA10"/>
      <c r="AB10"/>
      <c r="AC10"/>
      <c r="AD10"/>
      <c r="AE10"/>
      <c r="AF10"/>
      <c r="AG10"/>
      <c r="AH10"/>
      <c r="AI10"/>
      <c r="AJ10"/>
      <c r="AK10"/>
      <c r="AL10"/>
    </row>
    <row r="11" spans="1:38" ht="12.75" x14ac:dyDescent="0.2">
      <c r="A11" s="227" t="s">
        <v>62</v>
      </c>
      <c r="B11" s="149">
        <v>743</v>
      </c>
      <c r="C11" s="150">
        <v>15600</v>
      </c>
      <c r="D11" s="150">
        <v>743</v>
      </c>
      <c r="E11" s="150">
        <v>15600</v>
      </c>
      <c r="F11"/>
      <c r="G11"/>
      <c r="H11"/>
      <c r="I11"/>
      <c r="J11"/>
      <c r="K11"/>
      <c r="L11"/>
      <c r="M11"/>
      <c r="N11"/>
      <c r="O11"/>
      <c r="P11"/>
      <c r="Q11"/>
      <c r="R11"/>
      <c r="S11"/>
      <c r="T11"/>
      <c r="U11"/>
      <c r="V11"/>
      <c r="W11"/>
      <c r="X11"/>
      <c r="Y11"/>
      <c r="Z11"/>
      <c r="AA11"/>
      <c r="AB11"/>
      <c r="AC11"/>
      <c r="AD11"/>
      <c r="AE11"/>
      <c r="AF11"/>
      <c r="AG11"/>
      <c r="AH11"/>
      <c r="AI11"/>
      <c r="AJ11"/>
      <c r="AK11"/>
      <c r="AL11"/>
    </row>
    <row r="12" spans="1:38" ht="12.75" x14ac:dyDescent="0.2">
      <c r="A12" s="227" t="s">
        <v>1065</v>
      </c>
      <c r="B12" s="149">
        <v>60</v>
      </c>
      <c r="C12" s="150">
        <v>2700</v>
      </c>
      <c r="D12" s="150">
        <v>60</v>
      </c>
      <c r="E12" s="150">
        <v>2700</v>
      </c>
      <c r="F12"/>
      <c r="G12"/>
      <c r="H12"/>
      <c r="I12"/>
      <c r="J12"/>
      <c r="K12"/>
      <c r="L12"/>
      <c r="M12"/>
      <c r="N12"/>
      <c r="O12"/>
      <c r="P12"/>
      <c r="Q12"/>
      <c r="R12"/>
      <c r="S12"/>
      <c r="T12"/>
      <c r="U12"/>
      <c r="V12"/>
      <c r="W12"/>
      <c r="X12"/>
      <c r="Y12"/>
      <c r="Z12"/>
      <c r="AA12"/>
      <c r="AB12"/>
      <c r="AC12"/>
      <c r="AD12"/>
      <c r="AE12"/>
      <c r="AF12"/>
      <c r="AG12"/>
      <c r="AH12"/>
      <c r="AI12"/>
      <c r="AJ12"/>
      <c r="AK12"/>
      <c r="AL12"/>
    </row>
    <row r="13" spans="1:38" ht="12.75" x14ac:dyDescent="0.2">
      <c r="A13" s="227" t="s">
        <v>971</v>
      </c>
      <c r="B13" s="149">
        <v>9</v>
      </c>
      <c r="C13" s="150">
        <v>27000</v>
      </c>
      <c r="D13" s="150">
        <v>9</v>
      </c>
      <c r="E13" s="150">
        <v>27000</v>
      </c>
      <c r="F13"/>
      <c r="G13" s="224"/>
      <c r="H13"/>
      <c r="I13"/>
      <c r="J13"/>
      <c r="K13"/>
      <c r="L13"/>
      <c r="M13"/>
      <c r="N13"/>
      <c r="O13"/>
      <c r="P13"/>
      <c r="Q13"/>
      <c r="R13"/>
      <c r="S13"/>
      <c r="T13"/>
      <c r="U13"/>
      <c r="V13"/>
      <c r="W13"/>
      <c r="X13"/>
      <c r="Y13"/>
      <c r="Z13"/>
      <c r="AA13"/>
      <c r="AB13"/>
      <c r="AC13"/>
      <c r="AD13"/>
      <c r="AE13"/>
      <c r="AF13"/>
      <c r="AG13"/>
      <c r="AH13"/>
      <c r="AI13"/>
      <c r="AJ13"/>
      <c r="AK13"/>
      <c r="AL13"/>
    </row>
    <row r="14" spans="1:38" ht="22.5" x14ac:dyDescent="0.2">
      <c r="A14" s="227" t="s">
        <v>984</v>
      </c>
      <c r="B14" s="149">
        <v>1</v>
      </c>
      <c r="C14" s="150">
        <v>100000</v>
      </c>
      <c r="D14" s="150">
        <v>1</v>
      </c>
      <c r="E14" s="150">
        <v>100000</v>
      </c>
      <c r="F14"/>
      <c r="G14"/>
      <c r="H14"/>
      <c r="I14"/>
      <c r="J14"/>
      <c r="K14"/>
      <c r="L14"/>
      <c r="M14"/>
      <c r="N14"/>
      <c r="O14"/>
      <c r="P14"/>
      <c r="Q14"/>
      <c r="R14"/>
      <c r="S14"/>
      <c r="T14"/>
      <c r="U14"/>
      <c r="V14"/>
      <c r="W14"/>
      <c r="X14"/>
      <c r="Y14"/>
      <c r="Z14"/>
      <c r="AA14"/>
      <c r="AB14"/>
      <c r="AC14"/>
      <c r="AD14"/>
      <c r="AE14"/>
      <c r="AF14"/>
      <c r="AG14"/>
      <c r="AH14"/>
      <c r="AI14"/>
      <c r="AJ14"/>
      <c r="AK14"/>
      <c r="AL14"/>
    </row>
    <row r="15" spans="1:38" ht="22.5" x14ac:dyDescent="0.2">
      <c r="A15" s="227" t="s">
        <v>947</v>
      </c>
      <c r="B15" s="149">
        <v>1</v>
      </c>
      <c r="C15" s="150">
        <v>600000</v>
      </c>
      <c r="D15" s="150">
        <v>1</v>
      </c>
      <c r="E15" s="150">
        <v>600000</v>
      </c>
      <c r="F15"/>
      <c r="G15"/>
      <c r="H15"/>
      <c r="I15"/>
      <c r="J15"/>
      <c r="K15"/>
      <c r="L15"/>
      <c r="M15"/>
      <c r="N15"/>
      <c r="O15"/>
      <c r="P15"/>
      <c r="Q15"/>
      <c r="R15"/>
      <c r="S15"/>
      <c r="T15"/>
      <c r="U15"/>
      <c r="V15"/>
      <c r="W15"/>
      <c r="X15"/>
      <c r="Y15"/>
      <c r="Z15"/>
      <c r="AA15"/>
      <c r="AB15"/>
      <c r="AC15"/>
      <c r="AD15"/>
      <c r="AE15"/>
      <c r="AF15"/>
      <c r="AG15"/>
      <c r="AH15"/>
      <c r="AI15"/>
      <c r="AJ15"/>
      <c r="AK15"/>
      <c r="AL15"/>
    </row>
    <row r="16" spans="1:38" ht="12.75" x14ac:dyDescent="0.2">
      <c r="A16" s="227" t="s">
        <v>1009</v>
      </c>
      <c r="B16" s="149">
        <v>1</v>
      </c>
      <c r="C16" s="150">
        <v>5000</v>
      </c>
      <c r="D16" s="150">
        <v>1</v>
      </c>
      <c r="E16" s="150">
        <v>5000</v>
      </c>
      <c r="F16"/>
      <c r="G16"/>
      <c r="H16"/>
      <c r="I16"/>
      <c r="J16"/>
      <c r="K16"/>
      <c r="L16"/>
      <c r="M16"/>
      <c r="N16"/>
      <c r="O16"/>
      <c r="P16"/>
      <c r="Q16"/>
      <c r="R16"/>
      <c r="S16"/>
      <c r="T16"/>
      <c r="U16"/>
      <c r="V16"/>
      <c r="W16"/>
      <c r="X16"/>
      <c r="Y16"/>
      <c r="Z16"/>
      <c r="AA16"/>
      <c r="AB16"/>
      <c r="AC16"/>
      <c r="AD16"/>
      <c r="AE16"/>
      <c r="AF16"/>
      <c r="AG16"/>
      <c r="AH16"/>
      <c r="AI16"/>
      <c r="AJ16"/>
      <c r="AK16"/>
      <c r="AL16"/>
    </row>
    <row r="17" spans="1:38" ht="12.75" x14ac:dyDescent="0.2">
      <c r="A17" s="227" t="s">
        <v>926</v>
      </c>
      <c r="B17" s="149">
        <v>1</v>
      </c>
      <c r="C17" s="150">
        <v>10000</v>
      </c>
      <c r="D17" s="150">
        <v>1</v>
      </c>
      <c r="E17" s="150">
        <v>10000</v>
      </c>
      <c r="F17"/>
      <c r="G17"/>
      <c r="H17"/>
      <c r="I17"/>
      <c r="J17"/>
      <c r="K17"/>
      <c r="L17"/>
      <c r="M17"/>
      <c r="N17"/>
      <c r="O17"/>
      <c r="P17"/>
      <c r="Q17"/>
      <c r="R17"/>
      <c r="S17"/>
      <c r="T17"/>
      <c r="U17"/>
      <c r="V17"/>
      <c r="W17"/>
      <c r="X17"/>
      <c r="Y17"/>
      <c r="Z17"/>
      <c r="AA17"/>
      <c r="AB17"/>
      <c r="AC17"/>
      <c r="AD17"/>
      <c r="AE17"/>
      <c r="AF17"/>
      <c r="AG17"/>
      <c r="AH17"/>
      <c r="AI17"/>
      <c r="AJ17"/>
      <c r="AK17"/>
      <c r="AL17"/>
    </row>
    <row r="18" spans="1:38" ht="12.75" x14ac:dyDescent="0.2">
      <c r="A18" s="227" t="s">
        <v>1011</v>
      </c>
      <c r="B18" s="149">
        <v>1</v>
      </c>
      <c r="C18" s="150">
        <v>40000</v>
      </c>
      <c r="D18" s="150">
        <v>1</v>
      </c>
      <c r="E18" s="150">
        <v>40000</v>
      </c>
      <c r="F18"/>
      <c r="G18"/>
      <c r="H18"/>
      <c r="I18"/>
      <c r="J18"/>
      <c r="K18"/>
      <c r="L18"/>
      <c r="M18"/>
      <c r="N18"/>
      <c r="O18"/>
      <c r="P18"/>
      <c r="Q18"/>
      <c r="R18"/>
      <c r="S18"/>
      <c r="T18"/>
      <c r="U18"/>
      <c r="V18"/>
      <c r="W18"/>
      <c r="X18"/>
      <c r="Y18"/>
      <c r="Z18"/>
      <c r="AA18"/>
      <c r="AB18"/>
      <c r="AC18"/>
      <c r="AD18"/>
      <c r="AE18"/>
      <c r="AF18"/>
      <c r="AG18"/>
      <c r="AH18"/>
      <c r="AI18"/>
      <c r="AJ18"/>
      <c r="AK18"/>
      <c r="AL18"/>
    </row>
    <row r="19" spans="1:38" ht="12.75" x14ac:dyDescent="0.2">
      <c r="A19" s="227" t="s">
        <v>928</v>
      </c>
      <c r="B19" s="149">
        <v>1</v>
      </c>
      <c r="C19" s="150">
        <v>20000</v>
      </c>
      <c r="D19" s="150">
        <v>1</v>
      </c>
      <c r="E19" s="150">
        <v>20000</v>
      </c>
      <c r="F19"/>
      <c r="G19"/>
      <c r="H19"/>
      <c r="I19"/>
      <c r="J19"/>
      <c r="K19"/>
      <c r="L19"/>
      <c r="M19"/>
      <c r="N19"/>
      <c r="O19"/>
      <c r="P19"/>
      <c r="Q19"/>
      <c r="R19"/>
      <c r="S19"/>
      <c r="T19"/>
      <c r="U19"/>
      <c r="V19"/>
      <c r="W19"/>
      <c r="X19"/>
      <c r="Y19"/>
      <c r="Z19"/>
      <c r="AA19"/>
      <c r="AB19"/>
      <c r="AC19"/>
      <c r="AD19"/>
      <c r="AE19"/>
      <c r="AF19"/>
      <c r="AG19"/>
      <c r="AH19"/>
      <c r="AI19"/>
      <c r="AJ19"/>
      <c r="AK19"/>
      <c r="AL19"/>
    </row>
    <row r="20" spans="1:38" ht="12.75" x14ac:dyDescent="0.2">
      <c r="A20" s="227" t="s">
        <v>923</v>
      </c>
      <c r="B20" s="149">
        <v>1</v>
      </c>
      <c r="C20" s="150">
        <v>30000</v>
      </c>
      <c r="D20" s="150">
        <v>1</v>
      </c>
      <c r="E20" s="150">
        <v>30000</v>
      </c>
      <c r="F20"/>
      <c r="G20"/>
      <c r="H20"/>
      <c r="I20"/>
      <c r="J20"/>
      <c r="K20"/>
      <c r="L20"/>
      <c r="M20"/>
      <c r="N20"/>
      <c r="O20"/>
      <c r="P20"/>
      <c r="Q20"/>
      <c r="R20"/>
      <c r="S20"/>
      <c r="T20"/>
      <c r="U20"/>
      <c r="V20"/>
      <c r="W20"/>
      <c r="X20"/>
      <c r="Y20"/>
      <c r="Z20"/>
      <c r="AA20"/>
      <c r="AB20"/>
      <c r="AC20"/>
      <c r="AD20"/>
      <c r="AE20"/>
      <c r="AF20"/>
      <c r="AG20"/>
      <c r="AH20"/>
      <c r="AI20"/>
      <c r="AJ20"/>
      <c r="AK20"/>
      <c r="AL20"/>
    </row>
    <row r="21" spans="1:38" ht="12.75" x14ac:dyDescent="0.2">
      <c r="A21" s="227" t="s">
        <v>1064</v>
      </c>
      <c r="B21" s="149">
        <v>1</v>
      </c>
      <c r="C21" s="150">
        <v>1800</v>
      </c>
      <c r="D21" s="150">
        <v>1</v>
      </c>
      <c r="E21" s="150">
        <v>1800</v>
      </c>
      <c r="F21"/>
      <c r="G21"/>
      <c r="H21"/>
      <c r="I21"/>
      <c r="J21"/>
      <c r="K21"/>
      <c r="L21"/>
      <c r="M21"/>
      <c r="N21"/>
      <c r="O21"/>
      <c r="P21"/>
      <c r="Q21"/>
      <c r="R21"/>
      <c r="S21"/>
      <c r="T21"/>
      <c r="U21"/>
      <c r="V21"/>
      <c r="W21"/>
      <c r="X21"/>
      <c r="Y21"/>
      <c r="Z21"/>
      <c r="AA21"/>
      <c r="AB21"/>
      <c r="AC21"/>
      <c r="AD21"/>
      <c r="AE21"/>
      <c r="AF21"/>
      <c r="AG21"/>
      <c r="AH21"/>
      <c r="AI21"/>
      <c r="AJ21"/>
      <c r="AK21"/>
      <c r="AL21"/>
    </row>
    <row r="22" spans="1:38" ht="22.5" x14ac:dyDescent="0.2">
      <c r="A22" s="227" t="s">
        <v>997</v>
      </c>
      <c r="B22" s="149">
        <v>1</v>
      </c>
      <c r="C22" s="150">
        <v>800000</v>
      </c>
      <c r="D22" s="150">
        <v>1</v>
      </c>
      <c r="E22" s="150">
        <v>800000</v>
      </c>
      <c r="F22"/>
      <c r="G22"/>
      <c r="H22"/>
      <c r="I22"/>
      <c r="J22"/>
      <c r="K22"/>
      <c r="L22"/>
      <c r="M22"/>
      <c r="N22"/>
      <c r="O22"/>
      <c r="P22"/>
      <c r="Q22"/>
      <c r="R22"/>
      <c r="S22"/>
      <c r="T22"/>
      <c r="U22"/>
      <c r="V22"/>
      <c r="W22"/>
      <c r="X22"/>
      <c r="Y22"/>
      <c r="Z22"/>
      <c r="AA22"/>
      <c r="AB22"/>
      <c r="AC22"/>
      <c r="AD22"/>
      <c r="AE22"/>
      <c r="AF22"/>
      <c r="AG22"/>
      <c r="AH22"/>
      <c r="AI22"/>
      <c r="AJ22"/>
      <c r="AK22"/>
      <c r="AL22"/>
    </row>
    <row r="23" spans="1:38" ht="22.5" x14ac:dyDescent="0.2">
      <c r="A23" s="227" t="s">
        <v>989</v>
      </c>
      <c r="B23" s="149">
        <v>1</v>
      </c>
      <c r="C23" s="150">
        <v>250000</v>
      </c>
      <c r="D23" s="150">
        <v>1</v>
      </c>
      <c r="E23" s="150">
        <v>250000</v>
      </c>
      <c r="F23"/>
      <c r="G23"/>
      <c r="H23"/>
      <c r="I23"/>
      <c r="J23"/>
      <c r="K23"/>
      <c r="L23"/>
      <c r="M23"/>
      <c r="N23"/>
      <c r="O23"/>
      <c r="P23"/>
      <c r="Q23"/>
      <c r="R23"/>
      <c r="S23"/>
      <c r="T23"/>
      <c r="U23"/>
      <c r="V23"/>
      <c r="W23"/>
      <c r="X23"/>
      <c r="Y23"/>
      <c r="Z23"/>
      <c r="AA23"/>
      <c r="AB23"/>
      <c r="AC23"/>
      <c r="AD23"/>
      <c r="AE23"/>
      <c r="AF23"/>
      <c r="AG23"/>
      <c r="AH23"/>
      <c r="AI23"/>
      <c r="AJ23"/>
      <c r="AK23"/>
      <c r="AL23"/>
    </row>
    <row r="24" spans="1:38" ht="22.5" x14ac:dyDescent="0.2">
      <c r="A24" s="227" t="s">
        <v>963</v>
      </c>
      <c r="B24" s="149">
        <v>1</v>
      </c>
      <c r="C24" s="150">
        <v>450000</v>
      </c>
      <c r="D24" s="150">
        <v>1</v>
      </c>
      <c r="E24" s="150">
        <v>450000</v>
      </c>
      <c r="F24"/>
      <c r="G24"/>
      <c r="H24"/>
      <c r="I24"/>
      <c r="J24"/>
      <c r="K24"/>
      <c r="L24"/>
      <c r="M24"/>
      <c r="N24"/>
      <c r="O24"/>
      <c r="P24"/>
      <c r="Q24"/>
      <c r="R24"/>
      <c r="S24"/>
      <c r="T24"/>
      <c r="U24"/>
      <c r="V24"/>
      <c r="W24"/>
      <c r="X24"/>
      <c r="Y24"/>
      <c r="Z24"/>
      <c r="AA24"/>
      <c r="AB24"/>
      <c r="AC24"/>
      <c r="AD24"/>
      <c r="AE24"/>
      <c r="AF24"/>
      <c r="AG24"/>
      <c r="AH24"/>
      <c r="AI24"/>
      <c r="AJ24"/>
      <c r="AK24"/>
      <c r="AL24"/>
    </row>
    <row r="25" spans="1:38" ht="12.75" x14ac:dyDescent="0.2">
      <c r="A25" s="227" t="s">
        <v>60</v>
      </c>
      <c r="B25" s="149">
        <v>500</v>
      </c>
      <c r="C25" s="150">
        <v>88500</v>
      </c>
      <c r="D25" s="150">
        <v>500</v>
      </c>
      <c r="E25" s="150">
        <v>88500</v>
      </c>
      <c r="F25"/>
      <c r="G25"/>
      <c r="H25"/>
      <c r="I25"/>
      <c r="J25"/>
      <c r="K25"/>
      <c r="L25"/>
      <c r="M25"/>
      <c r="N25"/>
      <c r="O25"/>
      <c r="P25"/>
      <c r="Q25"/>
      <c r="R25"/>
      <c r="S25"/>
      <c r="T25"/>
      <c r="U25"/>
      <c r="V25"/>
      <c r="W25"/>
      <c r="X25"/>
      <c r="Y25"/>
      <c r="Z25"/>
      <c r="AA25"/>
      <c r="AB25"/>
      <c r="AC25"/>
      <c r="AD25"/>
      <c r="AE25"/>
      <c r="AF25"/>
      <c r="AG25"/>
      <c r="AH25"/>
      <c r="AI25"/>
      <c r="AJ25"/>
      <c r="AK25"/>
      <c r="AL25"/>
    </row>
    <row r="26" spans="1:38" ht="12.75" x14ac:dyDescent="0.2">
      <c r="A26" s="227" t="s">
        <v>102</v>
      </c>
      <c r="B26" s="149">
        <v>2</v>
      </c>
      <c r="C26" s="150">
        <v>3000</v>
      </c>
      <c r="D26" s="150">
        <v>2</v>
      </c>
      <c r="E26" s="150">
        <v>3000</v>
      </c>
      <c r="F26"/>
      <c r="G26"/>
      <c r="H26"/>
      <c r="I26"/>
      <c r="J26"/>
      <c r="K26"/>
      <c r="L26"/>
      <c r="M26"/>
      <c r="N26"/>
      <c r="O26"/>
      <c r="P26"/>
      <c r="Q26"/>
      <c r="R26"/>
      <c r="S26"/>
      <c r="T26"/>
      <c r="U26"/>
      <c r="V26"/>
      <c r="W26"/>
      <c r="X26"/>
      <c r="Y26"/>
      <c r="Z26"/>
      <c r="AA26"/>
      <c r="AB26"/>
      <c r="AC26"/>
      <c r="AD26"/>
      <c r="AE26"/>
      <c r="AF26"/>
      <c r="AG26"/>
      <c r="AH26"/>
      <c r="AI26"/>
      <c r="AJ26"/>
      <c r="AK26"/>
      <c r="AL26"/>
    </row>
    <row r="27" spans="1:38" ht="12.75" x14ac:dyDescent="0.2">
      <c r="A27" s="227" t="s">
        <v>973</v>
      </c>
      <c r="B27" s="149">
        <v>4</v>
      </c>
      <c r="C27" s="150">
        <v>4000</v>
      </c>
      <c r="D27" s="150">
        <v>4</v>
      </c>
      <c r="E27" s="150">
        <v>4000</v>
      </c>
      <c r="F27"/>
      <c r="G27"/>
      <c r="H27"/>
      <c r="I27"/>
      <c r="J27"/>
      <c r="K27"/>
      <c r="L27"/>
      <c r="M27"/>
      <c r="N27"/>
      <c r="O27"/>
      <c r="P27"/>
      <c r="Q27"/>
      <c r="R27"/>
      <c r="S27"/>
      <c r="T27"/>
      <c r="U27"/>
      <c r="V27"/>
      <c r="W27"/>
      <c r="X27"/>
      <c r="Y27"/>
      <c r="Z27"/>
      <c r="AA27"/>
      <c r="AB27"/>
      <c r="AC27"/>
      <c r="AD27"/>
      <c r="AE27"/>
      <c r="AF27"/>
      <c r="AG27"/>
      <c r="AH27"/>
      <c r="AI27"/>
      <c r="AJ27"/>
      <c r="AK27"/>
      <c r="AL27"/>
    </row>
    <row r="28" spans="1:38" ht="12.75" x14ac:dyDescent="0.2">
      <c r="A28" s="227" t="s">
        <v>1014</v>
      </c>
      <c r="B28" s="149">
        <v>72</v>
      </c>
      <c r="C28" s="150">
        <v>28800</v>
      </c>
      <c r="D28" s="150">
        <v>72</v>
      </c>
      <c r="E28" s="150">
        <v>28800</v>
      </c>
      <c r="F28"/>
      <c r="G28"/>
      <c r="H28"/>
      <c r="I28"/>
      <c r="J28"/>
      <c r="K28"/>
      <c r="L28"/>
      <c r="M28"/>
      <c r="N28"/>
      <c r="O28"/>
      <c r="P28"/>
      <c r="Q28"/>
      <c r="R28"/>
      <c r="S28"/>
      <c r="T28"/>
      <c r="U28"/>
      <c r="V28"/>
      <c r="W28"/>
      <c r="X28"/>
      <c r="Y28"/>
      <c r="Z28"/>
      <c r="AA28"/>
      <c r="AB28"/>
      <c r="AC28"/>
      <c r="AD28"/>
      <c r="AE28"/>
      <c r="AF28"/>
      <c r="AG28"/>
      <c r="AH28"/>
      <c r="AI28"/>
      <c r="AJ28"/>
      <c r="AK28"/>
      <c r="AL28"/>
    </row>
    <row r="29" spans="1:38" ht="12.75" x14ac:dyDescent="0.2">
      <c r="A29" s="227" t="s">
        <v>68</v>
      </c>
      <c r="B29" s="149">
        <v>4</v>
      </c>
      <c r="C29" s="150">
        <v>4200</v>
      </c>
      <c r="D29" s="150">
        <v>4</v>
      </c>
      <c r="E29" s="150">
        <v>4200</v>
      </c>
      <c r="F29"/>
      <c r="G29"/>
      <c r="H29"/>
      <c r="I29"/>
      <c r="J29"/>
      <c r="K29"/>
      <c r="L29"/>
      <c r="M29"/>
      <c r="N29"/>
      <c r="O29"/>
      <c r="P29"/>
      <c r="Q29"/>
      <c r="R29"/>
      <c r="S29"/>
      <c r="T29"/>
      <c r="U29"/>
      <c r="V29"/>
      <c r="W29"/>
      <c r="X29"/>
      <c r="Y29"/>
      <c r="Z29"/>
      <c r="AA29"/>
      <c r="AB29"/>
      <c r="AC29"/>
      <c r="AD29"/>
      <c r="AE29"/>
      <c r="AF29"/>
      <c r="AG29"/>
      <c r="AH29"/>
      <c r="AI29"/>
      <c r="AJ29"/>
      <c r="AK29"/>
      <c r="AL29"/>
    </row>
    <row r="30" spans="1:38" ht="12.75" x14ac:dyDescent="0.2">
      <c r="A30" s="227" t="s">
        <v>106</v>
      </c>
      <c r="B30" s="149">
        <v>9</v>
      </c>
      <c r="C30" s="150">
        <v>3600</v>
      </c>
      <c r="D30" s="150">
        <v>9</v>
      </c>
      <c r="E30" s="150">
        <v>3600</v>
      </c>
      <c r="F30"/>
      <c r="G30"/>
      <c r="H30"/>
      <c r="I30"/>
      <c r="J30"/>
      <c r="K30"/>
      <c r="L30"/>
      <c r="M30"/>
      <c r="N30"/>
      <c r="O30"/>
      <c r="P30"/>
      <c r="Q30"/>
      <c r="R30"/>
      <c r="S30"/>
      <c r="T30"/>
      <c r="U30"/>
      <c r="V30"/>
      <c r="W30"/>
      <c r="X30"/>
      <c r="Y30"/>
      <c r="Z30"/>
      <c r="AA30"/>
      <c r="AB30"/>
      <c r="AC30"/>
      <c r="AD30"/>
      <c r="AE30"/>
      <c r="AF30"/>
      <c r="AG30"/>
      <c r="AH30"/>
      <c r="AI30"/>
      <c r="AJ30"/>
      <c r="AK30"/>
      <c r="AL30"/>
    </row>
    <row r="31" spans="1:38" ht="12.75" x14ac:dyDescent="0.2">
      <c r="A31" s="227" t="s">
        <v>212</v>
      </c>
      <c r="B31" s="149">
        <v>20</v>
      </c>
      <c r="C31" s="150">
        <v>12000</v>
      </c>
      <c r="D31" s="150">
        <v>20</v>
      </c>
      <c r="E31" s="150">
        <v>12000</v>
      </c>
      <c r="F31"/>
      <c r="G31"/>
      <c r="H31"/>
      <c r="I31"/>
      <c r="J31"/>
      <c r="K31"/>
      <c r="L31"/>
      <c r="M31"/>
      <c r="N31"/>
      <c r="O31"/>
      <c r="P31"/>
      <c r="Q31"/>
      <c r="R31"/>
      <c r="S31"/>
      <c r="T31"/>
      <c r="U31"/>
      <c r="V31"/>
      <c r="W31"/>
      <c r="X31"/>
      <c r="Y31"/>
      <c r="Z31"/>
      <c r="AA31"/>
      <c r="AB31"/>
      <c r="AC31"/>
      <c r="AD31"/>
      <c r="AE31"/>
      <c r="AF31"/>
      <c r="AG31"/>
      <c r="AH31"/>
      <c r="AI31"/>
      <c r="AJ31"/>
      <c r="AK31"/>
      <c r="AL31"/>
    </row>
    <row r="32" spans="1:38" ht="12.75" x14ac:dyDescent="0.2">
      <c r="A32" s="227" t="s">
        <v>1002</v>
      </c>
      <c r="B32" s="149">
        <v>12</v>
      </c>
      <c r="C32" s="150">
        <v>9600</v>
      </c>
      <c r="D32" s="150">
        <v>12</v>
      </c>
      <c r="E32" s="150">
        <v>9600</v>
      </c>
      <c r="F32"/>
      <c r="G32"/>
      <c r="H32"/>
      <c r="I32"/>
      <c r="J32"/>
      <c r="K32"/>
      <c r="L32"/>
      <c r="M32"/>
      <c r="N32"/>
      <c r="O32"/>
      <c r="P32"/>
      <c r="Q32"/>
      <c r="R32"/>
      <c r="S32"/>
      <c r="T32"/>
      <c r="U32"/>
      <c r="V32"/>
      <c r="W32"/>
      <c r="X32"/>
      <c r="Y32"/>
      <c r="Z32"/>
      <c r="AA32"/>
      <c r="AB32"/>
      <c r="AC32"/>
      <c r="AD32"/>
      <c r="AE32"/>
      <c r="AF32"/>
      <c r="AG32"/>
      <c r="AH32"/>
      <c r="AI32"/>
      <c r="AJ32"/>
      <c r="AK32"/>
      <c r="AL32"/>
    </row>
    <row r="33" spans="1:38" ht="12.75" x14ac:dyDescent="0.2">
      <c r="A33" s="227" t="s">
        <v>1175</v>
      </c>
      <c r="B33" s="149">
        <v>19603</v>
      </c>
      <c r="C33" s="150">
        <v>2723060</v>
      </c>
      <c r="D33" s="150">
        <v>19603</v>
      </c>
      <c r="E33" s="150">
        <v>2723060</v>
      </c>
      <c r="F33"/>
      <c r="G33"/>
      <c r="H33"/>
      <c r="I33"/>
      <c r="J33"/>
      <c r="K33"/>
      <c r="L33"/>
      <c r="M33"/>
      <c r="N33"/>
      <c r="O33"/>
      <c r="P33"/>
      <c r="Q33"/>
      <c r="R33"/>
      <c r="S33"/>
      <c r="T33"/>
      <c r="U33"/>
      <c r="V33"/>
      <c r="W33"/>
      <c r="X33"/>
      <c r="Y33"/>
      <c r="Z33"/>
      <c r="AA33"/>
      <c r="AB33"/>
      <c r="AC33"/>
      <c r="AD33"/>
      <c r="AE33"/>
      <c r="AF33"/>
      <c r="AG33"/>
      <c r="AH33"/>
      <c r="AI33"/>
      <c r="AJ33"/>
      <c r="AK33"/>
      <c r="AL33"/>
    </row>
    <row r="34" spans="1:38" ht="12.75" x14ac:dyDescent="0.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1:38" ht="12.75" x14ac:dyDescent="0.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1:38" ht="12.75" x14ac:dyDescent="0.2">
      <c r="A36" s="225"/>
      <c r="B36"/>
      <c r="C36"/>
      <c r="D36" s="224"/>
      <c r="E36"/>
      <c r="F36"/>
      <c r="G36"/>
      <c r="H36"/>
      <c r="I36"/>
      <c r="J36"/>
      <c r="K36"/>
      <c r="L36"/>
      <c r="M36"/>
      <c r="N36"/>
      <c r="O36"/>
      <c r="P36"/>
      <c r="Q36"/>
      <c r="R36"/>
      <c r="S36"/>
      <c r="T36"/>
      <c r="U36"/>
      <c r="V36"/>
      <c r="W36"/>
      <c r="X36"/>
      <c r="Y36"/>
      <c r="Z36"/>
      <c r="AA36"/>
      <c r="AB36"/>
      <c r="AC36"/>
      <c r="AD36"/>
      <c r="AE36"/>
      <c r="AF36"/>
      <c r="AG36"/>
      <c r="AH36"/>
      <c r="AI36"/>
      <c r="AJ36"/>
      <c r="AK36"/>
      <c r="AL36"/>
    </row>
    <row r="37" spans="1:38" ht="12.75" x14ac:dyDescent="0.2">
      <c r="A37" s="225"/>
      <c r="B37"/>
      <c r="C37"/>
      <c r="D37" s="224"/>
      <c r="E37"/>
      <c r="F37"/>
      <c r="G37"/>
      <c r="H37"/>
      <c r="I37"/>
      <c r="J37"/>
      <c r="K37"/>
      <c r="L37"/>
      <c r="M37"/>
      <c r="N37"/>
      <c r="O37"/>
      <c r="P37"/>
      <c r="Q37"/>
      <c r="R37"/>
      <c r="S37"/>
      <c r="T37"/>
      <c r="U37"/>
      <c r="V37"/>
      <c r="W37"/>
      <c r="X37"/>
      <c r="Y37"/>
      <c r="Z37"/>
      <c r="AA37"/>
      <c r="AB37"/>
      <c r="AC37"/>
      <c r="AD37"/>
      <c r="AE37"/>
      <c r="AF37"/>
      <c r="AG37"/>
      <c r="AH37"/>
      <c r="AI37"/>
      <c r="AJ37"/>
      <c r="AK37"/>
      <c r="AL37"/>
    </row>
    <row r="38" spans="1:38" ht="12.75" x14ac:dyDescent="0.2">
      <c r="A38" s="225"/>
      <c r="B38"/>
      <c r="C38"/>
      <c r="D38" s="224"/>
      <c r="E38"/>
      <c r="F38"/>
      <c r="G38"/>
      <c r="H38"/>
      <c r="I38"/>
      <c r="J38"/>
      <c r="K38"/>
      <c r="L38"/>
      <c r="M38"/>
      <c r="N38"/>
      <c r="O38"/>
      <c r="P38"/>
      <c r="Q38"/>
      <c r="R38"/>
      <c r="S38"/>
      <c r="T38"/>
      <c r="U38"/>
      <c r="V38"/>
      <c r="W38"/>
      <c r="X38"/>
      <c r="Y38"/>
      <c r="Z38"/>
      <c r="AA38"/>
      <c r="AB38"/>
      <c r="AC38"/>
      <c r="AD38"/>
      <c r="AE38"/>
      <c r="AF38"/>
      <c r="AG38"/>
      <c r="AH38"/>
      <c r="AI38"/>
      <c r="AJ38"/>
      <c r="AK38"/>
      <c r="AL38"/>
    </row>
    <row r="39" spans="1:38" ht="12.75" x14ac:dyDescent="0.2">
      <c r="A39" s="225"/>
      <c r="B39"/>
      <c r="C39"/>
      <c r="D39" s="224"/>
      <c r="E39"/>
      <c r="F39"/>
      <c r="G39"/>
      <c r="H39"/>
      <c r="I39"/>
      <c r="J39"/>
      <c r="K39"/>
      <c r="L39"/>
      <c r="M39"/>
      <c r="N39"/>
      <c r="O39"/>
      <c r="P39"/>
      <c r="Q39"/>
      <c r="R39"/>
      <c r="S39"/>
      <c r="T39"/>
      <c r="U39"/>
      <c r="V39"/>
      <c r="W39"/>
      <c r="X39"/>
      <c r="Y39"/>
      <c r="Z39"/>
      <c r="AA39"/>
      <c r="AB39"/>
      <c r="AC39"/>
      <c r="AD39"/>
      <c r="AE39"/>
      <c r="AF39"/>
      <c r="AG39"/>
      <c r="AH39"/>
      <c r="AI39"/>
      <c r="AJ39"/>
      <c r="AK39"/>
      <c r="AL39"/>
    </row>
    <row r="40" spans="1:38" ht="12.75" x14ac:dyDescent="0.2">
      <c r="A40" s="225"/>
      <c r="B40"/>
      <c r="C40"/>
      <c r="D40" s="224"/>
      <c r="E40"/>
      <c r="F40"/>
      <c r="G40"/>
      <c r="H40"/>
      <c r="I40"/>
      <c r="J40"/>
      <c r="K40"/>
      <c r="L40"/>
      <c r="M40"/>
      <c r="N40"/>
      <c r="O40"/>
      <c r="P40"/>
      <c r="Q40"/>
      <c r="R40"/>
      <c r="S40"/>
      <c r="T40"/>
      <c r="U40"/>
      <c r="V40"/>
      <c r="W40"/>
      <c r="X40"/>
      <c r="Y40"/>
      <c r="Z40"/>
      <c r="AA40"/>
      <c r="AB40"/>
      <c r="AC40"/>
      <c r="AD40"/>
      <c r="AE40"/>
      <c r="AF40"/>
      <c r="AG40"/>
      <c r="AH40"/>
      <c r="AI40"/>
      <c r="AJ40"/>
      <c r="AK40"/>
      <c r="AL40"/>
    </row>
    <row r="41" spans="1:38" ht="12.75" x14ac:dyDescent="0.2">
      <c r="A41" s="225"/>
      <c r="B41"/>
      <c r="C41"/>
      <c r="D41" s="224"/>
      <c r="E41"/>
      <c r="F41"/>
      <c r="G41"/>
      <c r="H41"/>
      <c r="I41"/>
      <c r="J41"/>
      <c r="K41"/>
      <c r="L41"/>
      <c r="M41"/>
      <c r="N41"/>
      <c r="O41"/>
      <c r="P41"/>
      <c r="Q41"/>
      <c r="R41"/>
      <c r="S41"/>
      <c r="T41"/>
      <c r="U41"/>
      <c r="V41"/>
      <c r="W41"/>
      <c r="X41"/>
      <c r="Y41"/>
      <c r="Z41"/>
      <c r="AA41"/>
      <c r="AB41"/>
      <c r="AC41"/>
      <c r="AD41"/>
      <c r="AE41"/>
      <c r="AF41"/>
      <c r="AG41"/>
      <c r="AH41"/>
      <c r="AI41"/>
      <c r="AJ41"/>
      <c r="AK41"/>
      <c r="AL41"/>
    </row>
    <row r="42" spans="1:38" ht="12.75" x14ac:dyDescent="0.2">
      <c r="A42" s="225"/>
      <c r="B42"/>
      <c r="C42"/>
      <c r="D42" s="224"/>
      <c r="E42"/>
      <c r="F42"/>
      <c r="G42"/>
      <c r="H42"/>
      <c r="I42"/>
      <c r="J42"/>
      <c r="K42"/>
      <c r="L42"/>
      <c r="M42"/>
      <c r="N42"/>
      <c r="O42"/>
      <c r="P42"/>
      <c r="Q42"/>
      <c r="R42"/>
      <c r="S42"/>
      <c r="T42"/>
      <c r="U42"/>
      <c r="V42"/>
      <c r="W42"/>
      <c r="X42"/>
      <c r="Y42"/>
      <c r="Z42"/>
      <c r="AA42"/>
      <c r="AB42"/>
    </row>
    <row r="43" spans="1:38" ht="12.75" x14ac:dyDescent="0.2">
      <c r="A43" s="225"/>
      <c r="B43"/>
      <c r="C43"/>
      <c r="D43" s="224"/>
      <c r="E43"/>
      <c r="F43"/>
      <c r="G43"/>
      <c r="H43"/>
      <c r="I43"/>
      <c r="J43"/>
      <c r="K43"/>
      <c r="L43"/>
      <c r="M43"/>
      <c r="N43"/>
      <c r="O43"/>
      <c r="P43"/>
      <c r="Q43"/>
      <c r="R43"/>
      <c r="S43"/>
      <c r="T43"/>
      <c r="U43"/>
      <c r="V43"/>
      <c r="W43"/>
      <c r="X43"/>
      <c r="Y43"/>
      <c r="Z43"/>
      <c r="AA43"/>
      <c r="AB43"/>
    </row>
    <row r="44" spans="1:38" ht="12.75" x14ac:dyDescent="0.2">
      <c r="A44" s="225"/>
      <c r="B44"/>
      <c r="C44"/>
      <c r="D44" s="224"/>
      <c r="E44"/>
      <c r="F44"/>
      <c r="G44"/>
      <c r="H44"/>
      <c r="I44"/>
      <c r="J44"/>
      <c r="K44"/>
      <c r="L44"/>
      <c r="M44"/>
      <c r="N44"/>
      <c r="O44"/>
      <c r="P44"/>
      <c r="Q44"/>
      <c r="R44"/>
      <c r="S44"/>
      <c r="T44"/>
      <c r="U44"/>
      <c r="V44"/>
      <c r="W44"/>
      <c r="X44"/>
      <c r="Y44"/>
      <c r="Z44"/>
      <c r="AA44"/>
      <c r="AB44"/>
    </row>
    <row r="45" spans="1:38" ht="12.75" x14ac:dyDescent="0.2">
      <c r="A45" s="225"/>
      <c r="B45"/>
      <c r="C45"/>
      <c r="D45" s="224"/>
      <c r="E45"/>
      <c r="F45"/>
      <c r="G45"/>
      <c r="H45"/>
      <c r="I45"/>
      <c r="J45"/>
      <c r="K45"/>
      <c r="L45"/>
      <c r="M45"/>
      <c r="N45"/>
      <c r="O45"/>
      <c r="P45"/>
      <c r="Q45"/>
      <c r="R45"/>
      <c r="S45"/>
      <c r="T45"/>
      <c r="U45"/>
      <c r="V45"/>
      <c r="W45"/>
      <c r="X45"/>
      <c r="Y45"/>
      <c r="Z45"/>
      <c r="AA45"/>
      <c r="AB45"/>
    </row>
    <row r="46" spans="1:38" ht="12.75" x14ac:dyDescent="0.2">
      <c r="A46" s="225"/>
      <c r="B46"/>
      <c r="C46"/>
      <c r="D46" s="224"/>
      <c r="E46"/>
      <c r="F46"/>
      <c r="G46"/>
      <c r="H46"/>
      <c r="I46"/>
      <c r="J46"/>
      <c r="K46"/>
      <c r="L46"/>
      <c r="M46"/>
      <c r="N46"/>
      <c r="O46"/>
      <c r="P46"/>
      <c r="Q46"/>
      <c r="R46"/>
      <c r="S46"/>
      <c r="T46"/>
      <c r="U46"/>
      <c r="V46"/>
      <c r="W46"/>
      <c r="X46"/>
      <c r="Y46"/>
      <c r="Z46"/>
      <c r="AA46"/>
      <c r="AB46"/>
    </row>
    <row r="47" spans="1:38" ht="12.75" x14ac:dyDescent="0.2">
      <c r="A47" s="225"/>
      <c r="B47"/>
      <c r="C47"/>
      <c r="D47" s="224"/>
      <c r="E47"/>
      <c r="F47"/>
      <c r="G47"/>
      <c r="H47"/>
      <c r="I47"/>
      <c r="J47"/>
      <c r="K47"/>
      <c r="L47"/>
      <c r="M47"/>
      <c r="N47"/>
      <c r="O47"/>
      <c r="P47"/>
      <c r="Q47"/>
      <c r="R47"/>
      <c r="S47"/>
      <c r="T47"/>
      <c r="U47"/>
      <c r="V47"/>
      <c r="W47"/>
      <c r="X47"/>
      <c r="Y47"/>
      <c r="Z47"/>
      <c r="AA47"/>
      <c r="AB47"/>
    </row>
    <row r="48" spans="1:38" ht="12.75" x14ac:dyDescent="0.2">
      <c r="A48" s="225"/>
      <c r="B48"/>
      <c r="C48"/>
      <c r="D48" s="224"/>
      <c r="E48"/>
      <c r="F48"/>
      <c r="G48"/>
      <c r="H48"/>
      <c r="I48"/>
      <c r="J48"/>
      <c r="K48"/>
      <c r="L48"/>
      <c r="M48"/>
      <c r="N48"/>
      <c r="O48"/>
      <c r="P48"/>
      <c r="Q48"/>
      <c r="R48"/>
      <c r="S48"/>
      <c r="T48"/>
      <c r="U48"/>
      <c r="V48"/>
      <c r="W48"/>
      <c r="X48"/>
      <c r="Y48"/>
      <c r="Z48"/>
      <c r="AA48"/>
      <c r="AB48"/>
    </row>
    <row r="49" spans="1:28" ht="12.75" x14ac:dyDescent="0.2">
      <c r="A49" s="225"/>
      <c r="B49"/>
      <c r="C49"/>
      <c r="D49" s="224"/>
      <c r="E49"/>
      <c r="F49"/>
      <c r="G49"/>
      <c r="H49"/>
      <c r="I49"/>
      <c r="J49"/>
      <c r="K49"/>
      <c r="L49"/>
      <c r="M49"/>
      <c r="N49"/>
      <c r="O49"/>
      <c r="P49"/>
      <c r="Q49"/>
      <c r="R49"/>
      <c r="S49"/>
      <c r="T49"/>
      <c r="U49"/>
      <c r="V49"/>
      <c r="W49"/>
      <c r="X49"/>
      <c r="Y49"/>
      <c r="Z49"/>
      <c r="AA49"/>
      <c r="AB49"/>
    </row>
    <row r="50" spans="1:28" ht="12.75" x14ac:dyDescent="0.2">
      <c r="A50" s="225"/>
      <c r="B50"/>
      <c r="C50"/>
      <c r="D50" s="224"/>
      <c r="E50"/>
      <c r="F50"/>
      <c r="G50"/>
      <c r="H50"/>
      <c r="I50"/>
      <c r="J50"/>
      <c r="K50"/>
      <c r="L50"/>
      <c r="M50"/>
      <c r="N50"/>
      <c r="O50"/>
      <c r="P50"/>
      <c r="Q50"/>
      <c r="R50"/>
      <c r="S50"/>
      <c r="T50"/>
      <c r="U50"/>
      <c r="V50"/>
      <c r="W50"/>
      <c r="X50"/>
      <c r="Y50"/>
      <c r="Z50"/>
      <c r="AA50"/>
      <c r="AB50"/>
    </row>
    <row r="51" spans="1:28" ht="12.75" x14ac:dyDescent="0.2">
      <c r="A51" s="225"/>
      <c r="B51"/>
      <c r="C51"/>
      <c r="D51" s="224"/>
      <c r="E51"/>
      <c r="F51"/>
      <c r="G51"/>
      <c r="H51"/>
      <c r="I51"/>
      <c r="J51"/>
      <c r="K51"/>
      <c r="L51"/>
      <c r="M51"/>
      <c r="N51"/>
      <c r="O51"/>
      <c r="P51"/>
      <c r="Q51"/>
      <c r="R51"/>
      <c r="S51"/>
      <c r="T51"/>
      <c r="U51"/>
      <c r="V51"/>
      <c r="W51"/>
      <c r="X51"/>
      <c r="Y51"/>
      <c r="Z51"/>
      <c r="AA51"/>
      <c r="AB51"/>
    </row>
    <row r="52" spans="1:28" ht="12.75" x14ac:dyDescent="0.2">
      <c r="A52" s="225"/>
      <c r="B52"/>
      <c r="C52"/>
      <c r="D52" s="224"/>
      <c r="E52"/>
      <c r="F52"/>
      <c r="G52"/>
      <c r="H52"/>
      <c r="I52"/>
      <c r="J52"/>
      <c r="K52"/>
      <c r="L52"/>
      <c r="M52"/>
      <c r="N52"/>
      <c r="O52"/>
      <c r="P52"/>
      <c r="Q52"/>
      <c r="R52"/>
      <c r="S52"/>
      <c r="T52"/>
      <c r="U52"/>
      <c r="V52"/>
      <c r="W52"/>
      <c r="X52"/>
      <c r="Y52"/>
      <c r="Z52"/>
      <c r="AA52"/>
      <c r="AB52"/>
    </row>
    <row r="53" spans="1:28" ht="12.75" x14ac:dyDescent="0.2">
      <c r="A53" s="225"/>
      <c r="B53"/>
      <c r="C53"/>
      <c r="D53" s="224"/>
      <c r="E53"/>
      <c r="F53"/>
      <c r="G53"/>
      <c r="H53"/>
      <c r="I53"/>
      <c r="J53"/>
      <c r="K53"/>
      <c r="L53"/>
      <c r="M53"/>
      <c r="N53"/>
      <c r="O53"/>
      <c r="P53"/>
      <c r="Q53"/>
      <c r="R53"/>
      <c r="S53"/>
      <c r="T53"/>
      <c r="U53"/>
      <c r="V53"/>
      <c r="W53"/>
      <c r="X53"/>
      <c r="Y53"/>
      <c r="Z53"/>
      <c r="AA53"/>
      <c r="AB53"/>
    </row>
    <row r="54" spans="1:28" ht="12.75" x14ac:dyDescent="0.2">
      <c r="A54" s="225"/>
      <c r="B54"/>
      <c r="C54"/>
      <c r="D54" s="224"/>
      <c r="E54"/>
      <c r="F54"/>
      <c r="G54"/>
      <c r="H54"/>
      <c r="I54"/>
      <c r="J54"/>
      <c r="K54"/>
      <c r="L54"/>
      <c r="M54"/>
      <c r="N54"/>
      <c r="O54"/>
      <c r="P54"/>
      <c r="Q54"/>
      <c r="R54"/>
      <c r="S54"/>
      <c r="T54"/>
      <c r="U54"/>
      <c r="V54"/>
      <c r="W54"/>
      <c r="X54"/>
      <c r="Y54"/>
      <c r="Z54"/>
      <c r="AA54"/>
      <c r="AB54"/>
    </row>
    <row r="55" spans="1:28" ht="12.75" x14ac:dyDescent="0.2">
      <c r="A55" s="225"/>
      <c r="B55"/>
      <c r="C55"/>
      <c r="D55" s="224"/>
      <c r="E55"/>
      <c r="F55"/>
      <c r="G55"/>
      <c r="H55"/>
      <c r="I55"/>
      <c r="J55"/>
      <c r="K55"/>
      <c r="L55"/>
      <c r="M55"/>
      <c r="N55"/>
      <c r="O55"/>
      <c r="P55"/>
      <c r="Q55"/>
      <c r="R55"/>
      <c r="S55"/>
      <c r="T55"/>
      <c r="U55"/>
      <c r="V55"/>
      <c r="W55"/>
      <c r="X55"/>
      <c r="Y55"/>
      <c r="Z55"/>
      <c r="AA55"/>
      <c r="AB55"/>
    </row>
    <row r="56" spans="1:28" ht="12.75" x14ac:dyDescent="0.2">
      <c r="A56" s="225"/>
      <c r="B56"/>
      <c r="C56"/>
      <c r="D56" s="224"/>
      <c r="E56"/>
      <c r="F56"/>
      <c r="G56"/>
      <c r="H56"/>
      <c r="I56"/>
      <c r="J56"/>
      <c r="K56"/>
      <c r="L56"/>
      <c r="M56"/>
      <c r="N56"/>
      <c r="O56"/>
      <c r="P56"/>
      <c r="Q56"/>
      <c r="R56"/>
      <c r="S56"/>
      <c r="T56"/>
      <c r="U56"/>
      <c r="V56"/>
      <c r="W56"/>
      <c r="X56"/>
      <c r="Y56"/>
      <c r="Z56"/>
      <c r="AA56"/>
      <c r="AB56"/>
    </row>
    <row r="57" spans="1:28" ht="12.75" x14ac:dyDescent="0.2">
      <c r="A57" s="225"/>
      <c r="B57"/>
      <c r="C57"/>
      <c r="D57" s="224"/>
      <c r="E57"/>
      <c r="F57"/>
      <c r="G57"/>
      <c r="H57"/>
      <c r="I57"/>
      <c r="J57"/>
      <c r="K57"/>
      <c r="L57"/>
      <c r="M57"/>
      <c r="N57"/>
      <c r="O57"/>
      <c r="P57"/>
      <c r="Q57"/>
      <c r="R57"/>
      <c r="S57"/>
      <c r="T57"/>
      <c r="U57"/>
      <c r="V57"/>
      <c r="W57"/>
      <c r="X57"/>
      <c r="Y57"/>
      <c r="Z57"/>
      <c r="AA57"/>
      <c r="AB57"/>
    </row>
    <row r="58" spans="1:28" ht="12.75" x14ac:dyDescent="0.2">
      <c r="A58" s="225"/>
      <c r="B58"/>
      <c r="C58"/>
      <c r="D58" s="224"/>
      <c r="E58"/>
      <c r="F58"/>
      <c r="G58"/>
      <c r="H58"/>
      <c r="I58"/>
      <c r="J58"/>
      <c r="K58"/>
      <c r="L58"/>
      <c r="M58"/>
      <c r="N58"/>
      <c r="O58"/>
      <c r="P58"/>
      <c r="Q58"/>
      <c r="R58"/>
      <c r="S58"/>
      <c r="T58"/>
      <c r="U58"/>
      <c r="V58"/>
      <c r="W58"/>
      <c r="X58"/>
      <c r="Y58"/>
      <c r="Z58"/>
      <c r="AA58"/>
      <c r="AB58"/>
    </row>
    <row r="59" spans="1:28" ht="12.75" x14ac:dyDescent="0.2">
      <c r="A59" s="225"/>
      <c r="B59"/>
      <c r="C59"/>
      <c r="D59" s="224"/>
      <c r="E59"/>
      <c r="F59"/>
      <c r="G59"/>
      <c r="H59"/>
      <c r="I59"/>
      <c r="J59"/>
      <c r="K59"/>
      <c r="L59"/>
      <c r="M59"/>
      <c r="N59"/>
      <c r="O59"/>
      <c r="P59"/>
      <c r="Q59"/>
      <c r="R59"/>
      <c r="S59"/>
      <c r="T59"/>
      <c r="U59"/>
      <c r="V59"/>
      <c r="W59"/>
      <c r="X59"/>
      <c r="Y59"/>
      <c r="Z59"/>
      <c r="AA59"/>
      <c r="AB59"/>
    </row>
    <row r="60" spans="1:28" ht="12.75" x14ac:dyDescent="0.2">
      <c r="A60" s="225"/>
      <c r="B60"/>
      <c r="C60"/>
      <c r="D60" s="224"/>
      <c r="E60"/>
      <c r="F60"/>
      <c r="G60"/>
      <c r="H60"/>
      <c r="I60"/>
      <c r="J60"/>
      <c r="K60"/>
      <c r="L60"/>
      <c r="M60"/>
      <c r="N60"/>
      <c r="O60"/>
      <c r="P60"/>
      <c r="Q60"/>
      <c r="R60"/>
      <c r="S60"/>
      <c r="T60"/>
      <c r="U60"/>
      <c r="V60"/>
      <c r="W60"/>
      <c r="X60"/>
      <c r="Y60"/>
      <c r="Z60"/>
      <c r="AA60"/>
      <c r="AB60"/>
    </row>
    <row r="61" spans="1:28" ht="12.75" x14ac:dyDescent="0.2">
      <c r="A61" s="225"/>
      <c r="B61"/>
      <c r="C61"/>
      <c r="D61" s="224"/>
      <c r="E61"/>
      <c r="F61"/>
      <c r="G61"/>
      <c r="H61"/>
      <c r="I61"/>
      <c r="J61"/>
      <c r="K61"/>
      <c r="L61"/>
      <c r="M61"/>
      <c r="N61"/>
      <c r="O61"/>
      <c r="P61"/>
      <c r="Q61"/>
      <c r="R61"/>
      <c r="S61"/>
      <c r="T61"/>
      <c r="U61"/>
      <c r="V61"/>
      <c r="W61"/>
      <c r="X61"/>
      <c r="Y61"/>
      <c r="Z61"/>
      <c r="AA61"/>
      <c r="AB61"/>
    </row>
    <row r="62" spans="1:28" ht="12.75" x14ac:dyDescent="0.2">
      <c r="A62" s="225"/>
      <c r="B62"/>
      <c r="C62"/>
      <c r="D62" s="224"/>
      <c r="E62"/>
      <c r="F62"/>
      <c r="G62"/>
      <c r="H62"/>
      <c r="I62"/>
      <c r="J62"/>
      <c r="K62"/>
      <c r="L62"/>
      <c r="M62"/>
      <c r="N62"/>
      <c r="O62"/>
      <c r="P62"/>
      <c r="Q62"/>
      <c r="R62"/>
      <c r="S62"/>
      <c r="T62"/>
      <c r="U62"/>
      <c r="V62"/>
      <c r="W62"/>
      <c r="X62"/>
      <c r="Y62"/>
      <c r="Z62"/>
      <c r="AA62"/>
      <c r="AB62"/>
    </row>
    <row r="63" spans="1:28" ht="12.75" x14ac:dyDescent="0.2">
      <c r="A63" s="225"/>
      <c r="B63"/>
      <c r="C63"/>
      <c r="D63" s="224"/>
      <c r="E63"/>
      <c r="F63"/>
      <c r="G63"/>
      <c r="H63"/>
      <c r="I63"/>
      <c r="J63"/>
      <c r="K63"/>
      <c r="L63"/>
      <c r="M63"/>
      <c r="N63"/>
      <c r="O63"/>
      <c r="P63"/>
      <c r="Q63"/>
      <c r="R63"/>
      <c r="S63"/>
      <c r="T63"/>
      <c r="U63"/>
      <c r="V63"/>
      <c r="W63"/>
      <c r="X63"/>
      <c r="Y63"/>
      <c r="Z63"/>
      <c r="AA63"/>
      <c r="AB63"/>
    </row>
    <row r="64" spans="1:28" ht="12.75" x14ac:dyDescent="0.2">
      <c r="A64" s="225"/>
      <c r="B64"/>
      <c r="C64"/>
      <c r="D64" s="224"/>
      <c r="E64"/>
      <c r="F64"/>
      <c r="G64"/>
      <c r="H64"/>
      <c r="I64"/>
      <c r="J64"/>
      <c r="K64"/>
      <c r="L64"/>
      <c r="M64"/>
      <c r="N64"/>
      <c r="O64"/>
      <c r="P64"/>
      <c r="Q64"/>
      <c r="R64"/>
      <c r="S64"/>
      <c r="T64"/>
      <c r="U64"/>
      <c r="V64"/>
      <c r="W64"/>
      <c r="X64"/>
      <c r="Y64"/>
      <c r="Z64"/>
      <c r="AA64"/>
      <c r="AB64"/>
    </row>
    <row r="65" spans="1:28" ht="12.75" x14ac:dyDescent="0.2">
      <c r="A65" s="225"/>
      <c r="B65"/>
      <c r="C65"/>
      <c r="D65" s="224"/>
      <c r="E65"/>
      <c r="F65"/>
      <c r="G65"/>
      <c r="H65"/>
      <c r="I65"/>
      <c r="J65"/>
      <c r="K65"/>
      <c r="L65"/>
      <c r="M65"/>
      <c r="N65"/>
      <c r="O65"/>
      <c r="P65"/>
      <c r="Q65"/>
      <c r="R65"/>
      <c r="S65"/>
      <c r="T65"/>
      <c r="U65"/>
      <c r="V65"/>
      <c r="W65"/>
      <c r="X65"/>
      <c r="Y65"/>
      <c r="Z65"/>
      <c r="AA65"/>
      <c r="AB65"/>
    </row>
    <row r="66" spans="1:28" ht="12.75" x14ac:dyDescent="0.2">
      <c r="A66" s="225"/>
      <c r="B66"/>
      <c r="C66"/>
      <c r="D66" s="224"/>
      <c r="E66"/>
      <c r="F66"/>
      <c r="G66"/>
      <c r="H66"/>
      <c r="I66"/>
      <c r="J66"/>
      <c r="K66"/>
      <c r="L66"/>
      <c r="M66"/>
      <c r="N66"/>
      <c r="O66"/>
      <c r="P66"/>
      <c r="Q66"/>
      <c r="R66"/>
      <c r="S66"/>
      <c r="T66"/>
      <c r="U66"/>
      <c r="V66"/>
      <c r="W66"/>
      <c r="X66"/>
      <c r="Y66"/>
      <c r="Z66"/>
      <c r="AA66"/>
      <c r="AB66"/>
    </row>
    <row r="67" spans="1:28" ht="12.75" x14ac:dyDescent="0.2">
      <c r="A67" s="225"/>
      <c r="B67"/>
      <c r="C67"/>
      <c r="D67" s="224"/>
      <c r="E67"/>
      <c r="F67"/>
      <c r="G67"/>
      <c r="H67"/>
      <c r="I67"/>
      <c r="J67"/>
      <c r="K67"/>
      <c r="L67"/>
      <c r="M67"/>
      <c r="N67"/>
      <c r="O67"/>
      <c r="P67"/>
      <c r="Q67"/>
      <c r="R67"/>
      <c r="S67"/>
      <c r="T67"/>
      <c r="U67"/>
      <c r="V67"/>
      <c r="W67"/>
      <c r="X67"/>
      <c r="Y67"/>
      <c r="Z67"/>
      <c r="AA67"/>
      <c r="AB67"/>
    </row>
    <row r="68" spans="1:28" ht="12.75" x14ac:dyDescent="0.2">
      <c r="A68" s="225"/>
      <c r="B68"/>
      <c r="C68"/>
      <c r="D68" s="224"/>
      <c r="E68"/>
      <c r="F68"/>
      <c r="G68"/>
      <c r="H68"/>
      <c r="I68"/>
      <c r="J68"/>
      <c r="K68"/>
      <c r="L68"/>
      <c r="M68"/>
      <c r="N68"/>
      <c r="O68"/>
      <c r="P68"/>
      <c r="Q68"/>
      <c r="R68"/>
      <c r="S68"/>
      <c r="T68"/>
      <c r="U68"/>
      <c r="V68"/>
      <c r="W68"/>
      <c r="X68"/>
      <c r="Y68"/>
      <c r="Z68"/>
      <c r="AA68"/>
      <c r="AB68"/>
    </row>
    <row r="69" spans="1:28" ht="12.75" x14ac:dyDescent="0.2">
      <c r="A69" s="225"/>
      <c r="B69"/>
      <c r="C69"/>
      <c r="D69" s="224"/>
      <c r="E69"/>
      <c r="F69"/>
      <c r="G69"/>
      <c r="H69"/>
      <c r="I69"/>
      <c r="J69"/>
      <c r="K69"/>
      <c r="L69"/>
      <c r="M69"/>
      <c r="N69"/>
      <c r="O69"/>
      <c r="P69"/>
      <c r="Q69"/>
      <c r="R69"/>
      <c r="S69"/>
      <c r="T69"/>
      <c r="U69"/>
      <c r="V69"/>
      <c r="W69"/>
      <c r="X69"/>
      <c r="Y69"/>
      <c r="Z69"/>
      <c r="AA69"/>
      <c r="AB69"/>
    </row>
    <row r="70" spans="1:28" ht="12.75" x14ac:dyDescent="0.2">
      <c r="A70" s="225"/>
      <c r="B70"/>
      <c r="C70"/>
      <c r="D70" s="224"/>
      <c r="E70"/>
      <c r="F70"/>
      <c r="G70"/>
      <c r="H70"/>
      <c r="I70"/>
      <c r="J70"/>
      <c r="K70"/>
      <c r="L70"/>
      <c r="M70"/>
      <c r="N70"/>
      <c r="O70"/>
      <c r="P70"/>
      <c r="Q70"/>
      <c r="R70"/>
      <c r="S70"/>
      <c r="T70"/>
      <c r="U70"/>
      <c r="V70"/>
      <c r="W70"/>
      <c r="X70"/>
      <c r="Y70"/>
      <c r="Z70"/>
      <c r="AA70"/>
      <c r="AB70"/>
    </row>
    <row r="71" spans="1:28" ht="12.75" x14ac:dyDescent="0.2">
      <c r="A71" s="225"/>
      <c r="B71"/>
      <c r="C71"/>
      <c r="D71" s="224"/>
      <c r="E71"/>
      <c r="F71"/>
      <c r="G71"/>
      <c r="H71"/>
      <c r="I71"/>
      <c r="J71"/>
      <c r="K71"/>
      <c r="L71"/>
      <c r="M71"/>
      <c r="N71"/>
      <c r="O71"/>
      <c r="P71"/>
      <c r="Q71"/>
      <c r="R71"/>
      <c r="S71"/>
      <c r="T71"/>
      <c r="U71"/>
      <c r="V71"/>
      <c r="W71"/>
      <c r="X71"/>
      <c r="Y71"/>
      <c r="Z71"/>
      <c r="AA71"/>
      <c r="AB71"/>
    </row>
    <row r="72" spans="1:28" ht="12.75" x14ac:dyDescent="0.2">
      <c r="A72" s="225"/>
      <c r="B72"/>
      <c r="C72"/>
      <c r="D72" s="224"/>
      <c r="E72"/>
      <c r="F72"/>
      <c r="G72"/>
      <c r="H72"/>
      <c r="I72"/>
      <c r="J72"/>
      <c r="K72"/>
      <c r="L72"/>
      <c r="M72"/>
      <c r="N72"/>
      <c r="O72"/>
      <c r="P72"/>
      <c r="Q72"/>
      <c r="R72"/>
      <c r="S72"/>
      <c r="T72"/>
      <c r="U72"/>
      <c r="V72"/>
      <c r="W72"/>
      <c r="X72"/>
      <c r="Y72"/>
      <c r="Z72"/>
      <c r="AA72"/>
      <c r="AB72"/>
    </row>
    <row r="73" spans="1:28" ht="12.75" x14ac:dyDescent="0.2">
      <c r="A73" s="225"/>
      <c r="B73"/>
      <c r="C73"/>
      <c r="D73" s="224"/>
      <c r="E73"/>
      <c r="F73"/>
      <c r="G73"/>
      <c r="H73"/>
      <c r="I73"/>
      <c r="J73"/>
      <c r="K73"/>
      <c r="L73"/>
      <c r="M73"/>
      <c r="N73"/>
      <c r="O73"/>
      <c r="P73"/>
      <c r="Q73"/>
      <c r="R73"/>
      <c r="S73"/>
      <c r="T73"/>
      <c r="U73"/>
      <c r="V73"/>
      <c r="W73"/>
      <c r="X73"/>
      <c r="Y73"/>
      <c r="Z73"/>
      <c r="AA73"/>
      <c r="AB73"/>
    </row>
    <row r="74" spans="1:28" ht="12.75" x14ac:dyDescent="0.2">
      <c r="A74" s="225"/>
      <c r="B74"/>
      <c r="C74"/>
      <c r="D74" s="224"/>
      <c r="E74"/>
      <c r="F74"/>
      <c r="G74"/>
      <c r="H74"/>
      <c r="I74"/>
      <c r="J74"/>
      <c r="K74"/>
      <c r="L74"/>
      <c r="M74"/>
      <c r="N74"/>
      <c r="O74"/>
      <c r="P74"/>
      <c r="Q74"/>
      <c r="R74"/>
      <c r="S74"/>
      <c r="T74"/>
      <c r="U74"/>
      <c r="V74"/>
      <c r="W74"/>
      <c r="X74"/>
      <c r="Y74"/>
      <c r="Z74"/>
      <c r="AA74"/>
      <c r="AB74"/>
    </row>
    <row r="75" spans="1:28" ht="12.75" x14ac:dyDescent="0.2">
      <c r="A75" s="225"/>
      <c r="B75"/>
      <c r="C75"/>
      <c r="D75" s="224"/>
      <c r="E75"/>
      <c r="F75"/>
      <c r="G75"/>
      <c r="H75"/>
      <c r="I75"/>
      <c r="J75"/>
      <c r="K75"/>
      <c r="L75"/>
      <c r="M75"/>
      <c r="N75"/>
      <c r="O75"/>
      <c r="P75"/>
      <c r="Q75"/>
      <c r="R75"/>
      <c r="S75"/>
      <c r="T75"/>
      <c r="U75"/>
      <c r="V75"/>
      <c r="W75"/>
      <c r="X75"/>
      <c r="Y75"/>
      <c r="Z75"/>
      <c r="AA75"/>
      <c r="AB75"/>
    </row>
    <row r="76" spans="1:28" ht="12.75" x14ac:dyDescent="0.2">
      <c r="A76" s="225"/>
      <c r="B76"/>
      <c r="C76"/>
      <c r="D76" s="224"/>
      <c r="E76"/>
      <c r="F76"/>
      <c r="G76"/>
      <c r="H76"/>
      <c r="I76"/>
      <c r="J76"/>
      <c r="K76"/>
      <c r="L76"/>
      <c r="M76"/>
      <c r="N76"/>
      <c r="O76"/>
      <c r="P76"/>
      <c r="Q76"/>
      <c r="R76"/>
      <c r="S76"/>
      <c r="T76"/>
      <c r="U76"/>
      <c r="V76"/>
      <c r="W76"/>
      <c r="X76"/>
      <c r="Y76"/>
      <c r="Z76"/>
      <c r="AA76"/>
      <c r="AB76"/>
    </row>
    <row r="77" spans="1:28" ht="12.75" x14ac:dyDescent="0.2">
      <c r="A77" s="225"/>
      <c r="B77"/>
      <c r="C77"/>
      <c r="D77" s="224"/>
      <c r="E77"/>
      <c r="F77"/>
      <c r="G77"/>
      <c r="H77"/>
      <c r="I77"/>
      <c r="J77"/>
      <c r="K77"/>
      <c r="L77"/>
      <c r="M77"/>
      <c r="N77"/>
      <c r="O77"/>
      <c r="P77"/>
      <c r="Q77"/>
      <c r="R77"/>
      <c r="S77"/>
      <c r="T77"/>
      <c r="U77"/>
      <c r="V77"/>
      <c r="W77"/>
      <c r="X77"/>
      <c r="Y77"/>
      <c r="Z77"/>
      <c r="AA77"/>
      <c r="AB77"/>
    </row>
    <row r="78" spans="1:28" ht="12.75" x14ac:dyDescent="0.2">
      <c r="A78" s="225"/>
      <c r="B78"/>
      <c r="C78"/>
      <c r="D78" s="224"/>
      <c r="E78"/>
      <c r="F78"/>
      <c r="G78"/>
      <c r="H78"/>
      <c r="I78"/>
      <c r="J78"/>
      <c r="K78"/>
      <c r="L78"/>
      <c r="M78"/>
      <c r="N78"/>
      <c r="O78"/>
      <c r="P78"/>
      <c r="Q78"/>
      <c r="R78"/>
      <c r="S78"/>
      <c r="T78"/>
      <c r="U78"/>
      <c r="V78"/>
      <c r="W78"/>
      <c r="X78"/>
      <c r="Y78"/>
      <c r="Z78"/>
      <c r="AA78"/>
      <c r="AB78"/>
    </row>
    <row r="79" spans="1:28" ht="12.75" x14ac:dyDescent="0.2">
      <c r="A79" s="225"/>
      <c r="B79"/>
      <c r="C79"/>
      <c r="D79" s="224"/>
      <c r="E79"/>
      <c r="F79"/>
      <c r="G79"/>
      <c r="H79"/>
      <c r="I79"/>
      <c r="J79"/>
      <c r="K79"/>
      <c r="L79"/>
      <c r="M79"/>
      <c r="N79"/>
      <c r="O79"/>
      <c r="P79"/>
      <c r="Q79"/>
      <c r="R79"/>
      <c r="S79"/>
      <c r="T79"/>
      <c r="U79"/>
      <c r="V79"/>
      <c r="W79"/>
      <c r="X79"/>
      <c r="Y79"/>
      <c r="Z79"/>
      <c r="AA79"/>
      <c r="AB79"/>
    </row>
    <row r="80" spans="1:28" ht="12.75" x14ac:dyDescent="0.2">
      <c r="A80" s="225"/>
      <c r="B80"/>
      <c r="C80"/>
      <c r="D80" s="224"/>
      <c r="E80"/>
      <c r="F80"/>
      <c r="G80"/>
      <c r="H80"/>
      <c r="I80"/>
      <c r="J80"/>
      <c r="K80"/>
      <c r="L80"/>
      <c r="M80"/>
      <c r="N80"/>
      <c r="O80"/>
      <c r="P80"/>
      <c r="Q80"/>
      <c r="R80"/>
      <c r="S80"/>
      <c r="T80"/>
      <c r="U80"/>
      <c r="V80"/>
      <c r="W80"/>
      <c r="X80"/>
      <c r="Y80"/>
      <c r="Z80"/>
      <c r="AA80"/>
      <c r="AB80"/>
    </row>
    <row r="81" spans="1:28" ht="12.75" x14ac:dyDescent="0.2">
      <c r="A81" s="225"/>
      <c r="B81"/>
      <c r="C81"/>
      <c r="D81" s="224"/>
      <c r="E81"/>
      <c r="F81"/>
      <c r="G81"/>
      <c r="H81"/>
      <c r="I81"/>
      <c r="J81"/>
      <c r="K81"/>
      <c r="L81"/>
      <c r="M81"/>
      <c r="N81"/>
      <c r="O81"/>
      <c r="P81"/>
      <c r="Q81"/>
      <c r="R81"/>
      <c r="S81"/>
      <c r="T81"/>
      <c r="U81"/>
      <c r="V81"/>
      <c r="W81"/>
      <c r="X81"/>
      <c r="Y81"/>
      <c r="Z81"/>
      <c r="AA81"/>
      <c r="AB81"/>
    </row>
    <row r="82" spans="1:28" ht="12.75" x14ac:dyDescent="0.2">
      <c r="A82" s="225"/>
      <c r="B82"/>
      <c r="C82"/>
      <c r="D82" s="224"/>
      <c r="E82"/>
      <c r="F82"/>
      <c r="G82"/>
      <c r="H82"/>
      <c r="I82"/>
      <c r="J82"/>
      <c r="K82"/>
      <c r="L82"/>
      <c r="M82"/>
      <c r="N82"/>
      <c r="O82"/>
      <c r="P82"/>
      <c r="Q82"/>
      <c r="R82"/>
      <c r="S82"/>
      <c r="T82"/>
      <c r="U82"/>
      <c r="V82"/>
      <c r="W82"/>
      <c r="X82"/>
      <c r="Y82"/>
      <c r="Z82"/>
      <c r="AA82"/>
      <c r="AB82"/>
    </row>
    <row r="83" spans="1:28" ht="12.75" x14ac:dyDescent="0.2">
      <c r="A83" s="225"/>
      <c r="B83"/>
      <c r="C83"/>
      <c r="D83" s="224"/>
      <c r="E83"/>
      <c r="F83"/>
      <c r="G83"/>
      <c r="H83"/>
      <c r="I83"/>
      <c r="J83"/>
      <c r="K83"/>
      <c r="L83"/>
      <c r="M83"/>
      <c r="N83"/>
      <c r="O83"/>
      <c r="P83"/>
      <c r="Q83"/>
      <c r="R83"/>
      <c r="S83"/>
      <c r="T83"/>
      <c r="U83"/>
      <c r="V83"/>
      <c r="W83"/>
      <c r="X83"/>
      <c r="Y83"/>
      <c r="Z83"/>
      <c r="AA83"/>
      <c r="AB83"/>
    </row>
    <row r="84" spans="1:28" ht="12.75" x14ac:dyDescent="0.2">
      <c r="A84" s="225"/>
      <c r="B84"/>
      <c r="C84"/>
      <c r="D84" s="224"/>
      <c r="E84"/>
      <c r="F84"/>
      <c r="G84"/>
      <c r="H84"/>
      <c r="I84"/>
      <c r="J84"/>
      <c r="K84"/>
      <c r="L84"/>
      <c r="M84"/>
      <c r="N84"/>
      <c r="O84"/>
      <c r="P84"/>
      <c r="Q84"/>
      <c r="R84"/>
      <c r="S84"/>
      <c r="T84"/>
      <c r="U84"/>
      <c r="V84"/>
      <c r="W84"/>
      <c r="X84"/>
      <c r="Y84"/>
      <c r="Z84"/>
      <c r="AA84"/>
      <c r="AB84"/>
    </row>
    <row r="85" spans="1:28" ht="12.75" x14ac:dyDescent="0.2">
      <c r="A85" s="225"/>
      <c r="B85"/>
      <c r="C85"/>
      <c r="D85" s="224"/>
      <c r="E85"/>
      <c r="F85"/>
      <c r="G85"/>
      <c r="H85"/>
      <c r="I85"/>
      <c r="J85"/>
      <c r="K85"/>
      <c r="L85"/>
      <c r="M85"/>
      <c r="N85"/>
      <c r="O85"/>
      <c r="P85"/>
      <c r="Q85"/>
      <c r="R85"/>
      <c r="S85"/>
      <c r="T85"/>
      <c r="U85"/>
      <c r="V85"/>
      <c r="W85"/>
      <c r="X85"/>
      <c r="Y85"/>
      <c r="Z85"/>
      <c r="AA85"/>
      <c r="AB85"/>
    </row>
    <row r="86" spans="1:28" ht="12.75" x14ac:dyDescent="0.2">
      <c r="A86" s="225"/>
      <c r="B86"/>
      <c r="C86"/>
      <c r="D86" s="224"/>
      <c r="E86"/>
      <c r="F86"/>
      <c r="G86"/>
      <c r="H86"/>
      <c r="I86"/>
      <c r="J86"/>
      <c r="K86"/>
      <c r="L86"/>
      <c r="M86"/>
      <c r="N86"/>
      <c r="O86"/>
      <c r="P86"/>
      <c r="Q86"/>
      <c r="R86"/>
      <c r="S86"/>
      <c r="T86"/>
      <c r="U86"/>
      <c r="V86"/>
      <c r="W86"/>
      <c r="X86"/>
      <c r="Y86"/>
      <c r="Z86"/>
      <c r="AA86"/>
      <c r="AB86"/>
    </row>
    <row r="87" spans="1:28" ht="12.75" x14ac:dyDescent="0.2">
      <c r="A87" s="225"/>
      <c r="B87"/>
      <c r="C87"/>
      <c r="D87" s="224"/>
      <c r="E87"/>
      <c r="F87"/>
      <c r="G87"/>
      <c r="H87"/>
      <c r="I87"/>
      <c r="J87"/>
      <c r="K87"/>
      <c r="L87"/>
      <c r="M87"/>
      <c r="N87"/>
      <c r="O87"/>
      <c r="P87"/>
      <c r="Q87"/>
      <c r="R87"/>
      <c r="S87"/>
      <c r="T87"/>
      <c r="U87"/>
      <c r="V87"/>
      <c r="W87"/>
      <c r="X87"/>
      <c r="Y87"/>
      <c r="Z87"/>
      <c r="AA87"/>
      <c r="AB87"/>
    </row>
    <row r="88" spans="1:28" ht="12.75" x14ac:dyDescent="0.2">
      <c r="A88" s="225"/>
      <c r="B88"/>
      <c r="C88"/>
      <c r="D88" s="224"/>
      <c r="E88"/>
      <c r="F88"/>
      <c r="G88"/>
      <c r="H88"/>
      <c r="I88"/>
      <c r="J88"/>
      <c r="K88"/>
      <c r="L88"/>
      <c r="M88"/>
      <c r="N88"/>
      <c r="O88"/>
      <c r="P88"/>
      <c r="Q88"/>
      <c r="R88"/>
      <c r="S88"/>
      <c r="T88"/>
      <c r="U88"/>
      <c r="V88"/>
      <c r="W88"/>
      <c r="X88"/>
      <c r="Y88"/>
      <c r="Z88"/>
      <c r="AA88"/>
      <c r="AB88"/>
    </row>
    <row r="89" spans="1:28" ht="12.75" x14ac:dyDescent="0.2">
      <c r="A89" s="225"/>
      <c r="B89"/>
      <c r="C89"/>
      <c r="D89" s="224"/>
      <c r="E89"/>
      <c r="F89"/>
      <c r="G89"/>
      <c r="H89"/>
      <c r="I89"/>
      <c r="J89"/>
      <c r="K89"/>
      <c r="L89"/>
      <c r="M89"/>
      <c r="N89"/>
      <c r="O89"/>
      <c r="P89"/>
      <c r="Q89"/>
      <c r="R89"/>
      <c r="S89"/>
      <c r="T89"/>
      <c r="U89"/>
      <c r="V89"/>
      <c r="W89"/>
      <c r="X89"/>
      <c r="Y89"/>
      <c r="Z89"/>
      <c r="AA89"/>
      <c r="AB89"/>
    </row>
    <row r="90" spans="1:28" ht="12.75" x14ac:dyDescent="0.2">
      <c r="A90" s="225"/>
      <c r="B90"/>
      <c r="C90"/>
      <c r="D90" s="224"/>
      <c r="E90"/>
      <c r="F90"/>
      <c r="G90"/>
      <c r="H90"/>
      <c r="I90"/>
      <c r="J90"/>
      <c r="K90"/>
      <c r="L90"/>
      <c r="M90"/>
      <c r="N90"/>
      <c r="O90"/>
      <c r="P90"/>
      <c r="Q90"/>
      <c r="R90"/>
      <c r="S90"/>
      <c r="T90"/>
      <c r="U90"/>
      <c r="V90"/>
      <c r="W90"/>
      <c r="X90"/>
      <c r="Y90"/>
      <c r="Z90"/>
      <c r="AA90"/>
      <c r="AB90"/>
    </row>
    <row r="91" spans="1:28" ht="12.75" x14ac:dyDescent="0.2">
      <c r="A91" s="225"/>
      <c r="B91"/>
      <c r="C91"/>
      <c r="D91" s="224"/>
      <c r="E91"/>
      <c r="F91"/>
      <c r="G91"/>
      <c r="H91"/>
      <c r="I91"/>
      <c r="J91"/>
      <c r="K91"/>
      <c r="L91"/>
      <c r="M91"/>
      <c r="N91"/>
      <c r="O91"/>
      <c r="P91"/>
      <c r="Q91"/>
      <c r="R91"/>
      <c r="S91"/>
      <c r="T91"/>
      <c r="U91"/>
      <c r="V91"/>
      <c r="W91"/>
      <c r="X91"/>
      <c r="Y91"/>
      <c r="Z91"/>
      <c r="AA91"/>
      <c r="AB91"/>
    </row>
    <row r="92" spans="1:28" ht="12.75" x14ac:dyDescent="0.2">
      <c r="A92" s="225"/>
      <c r="B92"/>
      <c r="C92"/>
      <c r="D92" s="224"/>
      <c r="E92"/>
      <c r="F92"/>
      <c r="G92"/>
      <c r="H92"/>
      <c r="I92"/>
      <c r="J92"/>
      <c r="K92"/>
      <c r="L92"/>
      <c r="M92"/>
      <c r="N92"/>
      <c r="O92"/>
      <c r="P92"/>
      <c r="Q92"/>
      <c r="R92"/>
      <c r="S92"/>
      <c r="T92"/>
      <c r="U92"/>
      <c r="V92"/>
      <c r="W92"/>
      <c r="X92"/>
      <c r="Y92"/>
      <c r="Z92"/>
      <c r="AA92"/>
      <c r="AB92"/>
    </row>
    <row r="93" spans="1:28" ht="12.75" x14ac:dyDescent="0.2">
      <c r="A93" s="225"/>
      <c r="B93"/>
      <c r="C93"/>
      <c r="D93" s="224"/>
      <c r="E93"/>
      <c r="F93"/>
      <c r="G93"/>
      <c r="H93"/>
      <c r="I93"/>
      <c r="J93"/>
      <c r="K93"/>
      <c r="L93"/>
      <c r="M93"/>
      <c r="N93"/>
      <c r="O93"/>
      <c r="P93"/>
      <c r="Q93"/>
      <c r="R93"/>
      <c r="S93"/>
      <c r="T93"/>
      <c r="U93"/>
      <c r="V93"/>
      <c r="W93"/>
      <c r="X93"/>
      <c r="Y93"/>
      <c r="Z93"/>
      <c r="AA93"/>
      <c r="AB93"/>
    </row>
    <row r="94" spans="1:28" ht="12.75" x14ac:dyDescent="0.2">
      <c r="A94" s="225"/>
      <c r="B94"/>
      <c r="C94"/>
      <c r="D94" s="224"/>
      <c r="E94"/>
      <c r="F94"/>
      <c r="G94"/>
      <c r="H94"/>
      <c r="I94"/>
      <c r="J94"/>
      <c r="K94"/>
      <c r="L94"/>
      <c r="M94"/>
      <c r="N94"/>
      <c r="O94"/>
      <c r="P94"/>
      <c r="Q94"/>
      <c r="R94"/>
      <c r="S94"/>
      <c r="T94"/>
      <c r="U94"/>
      <c r="V94"/>
      <c r="W94"/>
      <c r="X94"/>
      <c r="Y94"/>
      <c r="Z94"/>
      <c r="AA94"/>
      <c r="AB94"/>
    </row>
    <row r="95" spans="1:28" ht="12.75" x14ac:dyDescent="0.2">
      <c r="A95" s="225"/>
      <c r="B95"/>
      <c r="C95"/>
      <c r="D95" s="224"/>
      <c r="E95"/>
      <c r="F95"/>
      <c r="G95"/>
      <c r="H95"/>
      <c r="I95"/>
      <c r="J95"/>
      <c r="K95"/>
      <c r="L95"/>
      <c r="M95"/>
      <c r="N95"/>
      <c r="O95"/>
      <c r="P95"/>
      <c r="Q95"/>
      <c r="R95"/>
      <c r="S95"/>
      <c r="T95"/>
      <c r="U95"/>
      <c r="V95"/>
      <c r="W95"/>
      <c r="X95"/>
      <c r="Y95"/>
      <c r="Z95"/>
      <c r="AA95"/>
      <c r="AB95"/>
    </row>
    <row r="96" spans="1:28" ht="12.75" x14ac:dyDescent="0.2">
      <c r="A96" s="225"/>
      <c r="B96"/>
      <c r="C96"/>
      <c r="D96" s="224"/>
      <c r="E96"/>
      <c r="F96"/>
      <c r="G96"/>
      <c r="H96"/>
      <c r="I96"/>
      <c r="J96"/>
      <c r="K96"/>
      <c r="L96"/>
      <c r="M96"/>
      <c r="N96"/>
      <c r="O96"/>
      <c r="P96"/>
      <c r="Q96"/>
      <c r="R96"/>
      <c r="S96"/>
      <c r="T96"/>
      <c r="U96"/>
      <c r="V96"/>
      <c r="W96"/>
      <c r="X96"/>
      <c r="Y96"/>
      <c r="Z96"/>
      <c r="AA96"/>
      <c r="AB96"/>
    </row>
    <row r="97" spans="1:28" ht="12.75" x14ac:dyDescent="0.2">
      <c r="A97" s="225"/>
      <c r="B97"/>
      <c r="C97"/>
      <c r="D97" s="224"/>
      <c r="E97"/>
      <c r="F97"/>
      <c r="G97"/>
      <c r="H97"/>
      <c r="I97"/>
      <c r="J97"/>
      <c r="K97"/>
      <c r="L97"/>
      <c r="M97"/>
      <c r="N97"/>
      <c r="O97"/>
      <c r="P97"/>
      <c r="Q97"/>
      <c r="R97"/>
      <c r="S97"/>
      <c r="T97"/>
      <c r="U97"/>
      <c r="V97"/>
      <c r="W97"/>
      <c r="X97"/>
      <c r="Y97"/>
      <c r="Z97"/>
      <c r="AA97"/>
      <c r="AB97"/>
    </row>
    <row r="98" spans="1:28" ht="12.75" x14ac:dyDescent="0.2">
      <c r="A98" s="225"/>
      <c r="B98"/>
      <c r="C98"/>
      <c r="D98" s="224"/>
      <c r="E98"/>
      <c r="F98"/>
      <c r="G98"/>
      <c r="H98"/>
      <c r="I98"/>
      <c r="J98"/>
      <c r="K98"/>
      <c r="L98"/>
      <c r="M98"/>
      <c r="N98"/>
      <c r="O98"/>
      <c r="P98"/>
      <c r="Q98"/>
      <c r="R98"/>
      <c r="S98"/>
      <c r="T98"/>
      <c r="U98"/>
      <c r="V98"/>
      <c r="W98"/>
      <c r="X98"/>
      <c r="Y98"/>
      <c r="Z98"/>
      <c r="AA98"/>
      <c r="AB98"/>
    </row>
    <row r="99" spans="1:28" ht="12.75" x14ac:dyDescent="0.2">
      <c r="A99" s="225"/>
      <c r="B99"/>
      <c r="C99"/>
      <c r="D99" s="224"/>
      <c r="E99"/>
      <c r="F99"/>
      <c r="G99"/>
      <c r="H99"/>
      <c r="I99"/>
      <c r="J99"/>
      <c r="K99"/>
      <c r="L99"/>
      <c r="M99"/>
      <c r="N99"/>
      <c r="O99"/>
      <c r="P99"/>
      <c r="Q99"/>
      <c r="R99"/>
      <c r="S99"/>
      <c r="T99"/>
      <c r="U99"/>
      <c r="V99"/>
      <c r="W99"/>
      <c r="X99"/>
      <c r="Y99"/>
      <c r="Z99"/>
      <c r="AA99"/>
      <c r="AB99"/>
    </row>
    <row r="100" spans="1:28" ht="12.75" x14ac:dyDescent="0.2">
      <c r="A100" s="225"/>
      <c r="B100"/>
      <c r="C100"/>
      <c r="D100" s="224"/>
      <c r="E100"/>
      <c r="F100"/>
      <c r="G100"/>
      <c r="H100"/>
      <c r="I100"/>
      <c r="J100"/>
      <c r="K100"/>
      <c r="L100"/>
      <c r="M100"/>
      <c r="N100"/>
      <c r="O100"/>
      <c r="P100"/>
      <c r="Q100"/>
      <c r="R100"/>
      <c r="S100"/>
      <c r="T100"/>
      <c r="U100"/>
      <c r="V100"/>
      <c r="W100"/>
      <c r="X100"/>
      <c r="Y100"/>
      <c r="Z100"/>
      <c r="AA100"/>
      <c r="AB100"/>
    </row>
    <row r="101" spans="1:28" ht="12.75" x14ac:dyDescent="0.2">
      <c r="A101" s="225"/>
      <c r="B101"/>
      <c r="C101"/>
      <c r="D101" s="224"/>
      <c r="E101"/>
      <c r="F101"/>
      <c r="G101"/>
      <c r="H101"/>
      <c r="I101"/>
      <c r="J101"/>
      <c r="K101"/>
      <c r="L101"/>
      <c r="M101"/>
      <c r="N101"/>
      <c r="O101"/>
      <c r="P101"/>
      <c r="Q101"/>
      <c r="R101"/>
      <c r="S101"/>
      <c r="T101"/>
      <c r="U101"/>
      <c r="V101"/>
      <c r="W101"/>
      <c r="X101"/>
      <c r="Y101"/>
      <c r="Z101"/>
      <c r="AA101"/>
      <c r="AB101"/>
    </row>
    <row r="102" spans="1:28" ht="12.75" x14ac:dyDescent="0.2">
      <c r="A102" s="225"/>
      <c r="B102"/>
      <c r="C102"/>
      <c r="D102" s="224"/>
      <c r="E102"/>
      <c r="F102"/>
      <c r="G102"/>
      <c r="H102"/>
      <c r="I102"/>
      <c r="J102"/>
      <c r="K102"/>
      <c r="L102"/>
      <c r="M102"/>
      <c r="N102"/>
      <c r="O102"/>
      <c r="P102"/>
      <c r="Q102"/>
      <c r="R102"/>
      <c r="S102"/>
      <c r="T102"/>
      <c r="U102"/>
      <c r="V102"/>
      <c r="W102"/>
      <c r="X102"/>
      <c r="Y102"/>
      <c r="Z102"/>
      <c r="AA102"/>
      <c r="AB102"/>
    </row>
    <row r="103" spans="1:28" ht="12.75" x14ac:dyDescent="0.2">
      <c r="A103" s="225"/>
      <c r="B103"/>
      <c r="C103"/>
      <c r="D103" s="224"/>
      <c r="E103"/>
      <c r="F103"/>
      <c r="G103"/>
      <c r="H103"/>
      <c r="I103"/>
      <c r="J103"/>
      <c r="K103"/>
      <c r="L103"/>
      <c r="M103"/>
      <c r="N103"/>
      <c r="O103"/>
      <c r="P103"/>
      <c r="Q103"/>
      <c r="R103"/>
      <c r="S103"/>
      <c r="T103"/>
      <c r="U103"/>
      <c r="V103"/>
      <c r="W103"/>
      <c r="X103"/>
      <c r="Y103"/>
      <c r="Z103"/>
      <c r="AA103"/>
      <c r="AB103"/>
    </row>
    <row r="104" spans="1:28" ht="12.75" x14ac:dyDescent="0.2">
      <c r="A104" s="225"/>
      <c r="B104"/>
      <c r="C104"/>
      <c r="D104" s="224"/>
      <c r="E104"/>
      <c r="F104"/>
      <c r="G104"/>
      <c r="H104"/>
      <c r="I104"/>
      <c r="J104"/>
      <c r="K104"/>
      <c r="L104"/>
      <c r="M104"/>
      <c r="N104"/>
      <c r="O104"/>
      <c r="P104"/>
      <c r="Q104"/>
      <c r="R104"/>
      <c r="S104"/>
      <c r="T104"/>
      <c r="U104"/>
      <c r="V104"/>
      <c r="W104"/>
      <c r="X104"/>
      <c r="Y104"/>
      <c r="Z104"/>
      <c r="AA104"/>
      <c r="AB104"/>
    </row>
    <row r="105" spans="1:28" ht="12.75" x14ac:dyDescent="0.2">
      <c r="A105" s="225"/>
      <c r="B105"/>
      <c r="C105"/>
      <c r="D105" s="224"/>
      <c r="E105"/>
      <c r="F105"/>
      <c r="G105"/>
      <c r="H105"/>
      <c r="I105"/>
      <c r="J105"/>
      <c r="K105"/>
      <c r="L105"/>
      <c r="M105"/>
      <c r="N105"/>
      <c r="O105"/>
      <c r="P105"/>
      <c r="Q105"/>
      <c r="R105"/>
      <c r="S105"/>
      <c r="T105"/>
      <c r="U105"/>
      <c r="V105"/>
      <c r="W105"/>
      <c r="X105"/>
      <c r="Y105"/>
      <c r="Z105"/>
      <c r="AA105"/>
      <c r="AB105"/>
    </row>
    <row r="106" spans="1:28" ht="12.75" x14ac:dyDescent="0.2">
      <c r="A106" s="225"/>
      <c r="B106"/>
      <c r="C106"/>
      <c r="D106" s="224"/>
      <c r="E106"/>
      <c r="F106"/>
      <c r="G106"/>
      <c r="H106"/>
      <c r="I106"/>
      <c r="J106"/>
      <c r="K106"/>
      <c r="L106"/>
      <c r="M106"/>
      <c r="N106"/>
      <c r="O106"/>
      <c r="P106"/>
      <c r="Q106"/>
      <c r="R106"/>
      <c r="S106"/>
      <c r="T106"/>
      <c r="U106"/>
      <c r="V106"/>
      <c r="W106"/>
      <c r="X106"/>
      <c r="Y106"/>
      <c r="Z106"/>
      <c r="AA106"/>
      <c r="AB106"/>
    </row>
    <row r="107" spans="1:28" ht="12.75" x14ac:dyDescent="0.2">
      <c r="A107" s="225"/>
      <c r="B107"/>
      <c r="C107"/>
      <c r="D107" s="224"/>
      <c r="E107"/>
      <c r="F107"/>
      <c r="G107"/>
      <c r="H107"/>
      <c r="I107"/>
      <c r="J107"/>
      <c r="K107"/>
      <c r="L107"/>
      <c r="M107"/>
      <c r="N107"/>
      <c r="O107"/>
      <c r="P107"/>
      <c r="Q107"/>
      <c r="R107"/>
      <c r="S107"/>
      <c r="T107"/>
      <c r="U107"/>
      <c r="V107"/>
      <c r="W107"/>
      <c r="X107"/>
      <c r="Y107"/>
      <c r="Z107"/>
      <c r="AA107"/>
      <c r="AB107"/>
    </row>
    <row r="108" spans="1:28" ht="12.75" x14ac:dyDescent="0.2">
      <c r="A108" s="225"/>
      <c r="B108"/>
      <c r="C108"/>
      <c r="D108" s="224"/>
      <c r="E108"/>
      <c r="F108"/>
      <c r="G108"/>
      <c r="H108"/>
      <c r="I108"/>
      <c r="J108"/>
      <c r="K108"/>
      <c r="L108"/>
      <c r="M108"/>
      <c r="N108"/>
      <c r="O108"/>
      <c r="P108"/>
      <c r="Q108"/>
      <c r="R108"/>
      <c r="S108"/>
      <c r="T108"/>
      <c r="U108"/>
      <c r="V108"/>
      <c r="W108"/>
      <c r="X108"/>
      <c r="Y108"/>
      <c r="Z108"/>
      <c r="AA108"/>
      <c r="AB108"/>
    </row>
    <row r="109" spans="1:28" ht="12.75" x14ac:dyDescent="0.2">
      <c r="A109" s="225"/>
      <c r="B109"/>
      <c r="C109"/>
      <c r="D109" s="224"/>
      <c r="E109"/>
      <c r="F109"/>
      <c r="G109"/>
      <c r="H109"/>
      <c r="I109"/>
      <c r="J109"/>
      <c r="K109"/>
      <c r="L109"/>
      <c r="M109"/>
      <c r="N109"/>
      <c r="O109"/>
      <c r="P109"/>
      <c r="Q109"/>
      <c r="R109"/>
      <c r="S109"/>
      <c r="T109"/>
      <c r="U109"/>
      <c r="V109"/>
      <c r="W109"/>
      <c r="X109"/>
      <c r="Y109"/>
      <c r="Z109"/>
      <c r="AA109"/>
      <c r="AB109"/>
    </row>
    <row r="110" spans="1:28" ht="12.75" x14ac:dyDescent="0.2">
      <c r="A110" s="225"/>
      <c r="B110"/>
      <c r="C110"/>
      <c r="D110" s="224"/>
      <c r="E110"/>
      <c r="F110"/>
      <c r="G110"/>
      <c r="H110"/>
      <c r="I110"/>
      <c r="J110"/>
      <c r="K110"/>
      <c r="L110"/>
      <c r="M110"/>
      <c r="N110"/>
      <c r="O110"/>
      <c r="P110"/>
      <c r="Q110"/>
      <c r="R110"/>
      <c r="S110"/>
      <c r="T110"/>
      <c r="U110"/>
      <c r="V110"/>
      <c r="W110"/>
      <c r="X110"/>
      <c r="Y110"/>
      <c r="Z110"/>
      <c r="AA110"/>
      <c r="AB110"/>
    </row>
    <row r="111" spans="1:28" ht="12.75" x14ac:dyDescent="0.2">
      <c r="A111" s="225"/>
      <c r="B111"/>
      <c r="C111"/>
      <c r="D111" s="224"/>
      <c r="E111"/>
      <c r="F111"/>
      <c r="G111"/>
      <c r="H111"/>
      <c r="I111"/>
      <c r="J111"/>
      <c r="K111"/>
      <c r="L111"/>
      <c r="M111"/>
      <c r="N111"/>
      <c r="O111"/>
      <c r="P111"/>
      <c r="Q111"/>
      <c r="R111"/>
      <c r="S111"/>
      <c r="T111"/>
      <c r="U111"/>
      <c r="V111"/>
      <c r="W111"/>
      <c r="X111"/>
      <c r="Y111"/>
      <c r="Z111"/>
      <c r="AA111"/>
      <c r="AB111"/>
    </row>
    <row r="112" spans="1:28" ht="12.75" x14ac:dyDescent="0.2">
      <c r="A112" s="225"/>
      <c r="B112"/>
      <c r="C112"/>
      <c r="D112" s="224"/>
      <c r="E112"/>
      <c r="F112"/>
      <c r="G112"/>
      <c r="H112"/>
      <c r="I112"/>
      <c r="J112"/>
      <c r="K112"/>
      <c r="L112"/>
      <c r="M112"/>
      <c r="N112"/>
      <c r="O112"/>
      <c r="P112"/>
      <c r="Q112"/>
      <c r="R112"/>
      <c r="S112"/>
      <c r="T112"/>
      <c r="U112"/>
      <c r="V112"/>
      <c r="W112"/>
      <c r="X112"/>
      <c r="Y112"/>
      <c r="Z112"/>
      <c r="AA112"/>
      <c r="AB112"/>
    </row>
    <row r="113" spans="1:28" ht="12.75" x14ac:dyDescent="0.2">
      <c r="A113" s="225"/>
      <c r="B113"/>
      <c r="C113"/>
      <c r="D113" s="224"/>
      <c r="E113"/>
      <c r="F113"/>
      <c r="G113"/>
      <c r="H113"/>
      <c r="I113"/>
      <c r="J113"/>
      <c r="K113"/>
      <c r="L113"/>
      <c r="M113"/>
      <c r="N113"/>
      <c r="O113"/>
      <c r="P113"/>
      <c r="Q113"/>
      <c r="R113"/>
      <c r="S113"/>
      <c r="T113"/>
      <c r="U113"/>
      <c r="V113"/>
      <c r="W113"/>
      <c r="X113"/>
      <c r="Y113"/>
      <c r="Z113"/>
      <c r="AA113"/>
      <c r="AB113"/>
    </row>
    <row r="114" spans="1:28" ht="12.75" x14ac:dyDescent="0.2">
      <c r="A114" s="225"/>
      <c r="B114"/>
      <c r="C114"/>
      <c r="D114" s="224"/>
      <c r="E114"/>
      <c r="F114"/>
      <c r="G114"/>
      <c r="H114"/>
      <c r="I114"/>
      <c r="J114"/>
      <c r="K114"/>
      <c r="L114"/>
      <c r="M114"/>
      <c r="N114"/>
      <c r="O114"/>
      <c r="P114"/>
      <c r="Q114"/>
      <c r="R114"/>
      <c r="S114"/>
      <c r="T114"/>
      <c r="U114"/>
      <c r="V114"/>
      <c r="W114"/>
      <c r="X114"/>
      <c r="Y114"/>
      <c r="Z114"/>
      <c r="AA114"/>
      <c r="AB114"/>
    </row>
    <row r="115" spans="1:28" ht="12.75" x14ac:dyDescent="0.2">
      <c r="A115" s="225"/>
      <c r="B115"/>
      <c r="C115"/>
      <c r="D115" s="224"/>
      <c r="E115"/>
      <c r="F115"/>
      <c r="G115"/>
      <c r="H115"/>
      <c r="I115"/>
      <c r="J115"/>
      <c r="K115"/>
      <c r="L115"/>
      <c r="M115"/>
      <c r="N115"/>
      <c r="O115"/>
      <c r="P115"/>
      <c r="Q115"/>
      <c r="R115"/>
      <c r="S115"/>
      <c r="T115"/>
      <c r="U115"/>
      <c r="V115"/>
      <c r="W115"/>
      <c r="X115"/>
      <c r="Y115"/>
      <c r="Z115"/>
      <c r="AA115"/>
      <c r="AB115"/>
    </row>
    <row r="116" spans="1:28" ht="12.75" x14ac:dyDescent="0.2">
      <c r="A116" s="225"/>
      <c r="B116"/>
      <c r="C116"/>
      <c r="D116" s="224"/>
      <c r="E116"/>
      <c r="F116"/>
      <c r="G116"/>
      <c r="H116"/>
      <c r="I116"/>
      <c r="J116"/>
      <c r="K116"/>
      <c r="L116"/>
      <c r="M116"/>
      <c r="N116"/>
      <c r="O116"/>
      <c r="P116"/>
      <c r="Q116"/>
      <c r="R116"/>
      <c r="S116"/>
      <c r="T116"/>
      <c r="U116"/>
      <c r="V116"/>
      <c r="W116"/>
      <c r="X116"/>
      <c r="Y116"/>
      <c r="Z116"/>
      <c r="AA116"/>
      <c r="AB116"/>
    </row>
    <row r="117" spans="1:28" ht="12.75" x14ac:dyDescent="0.2">
      <c r="A117" s="225"/>
      <c r="B117"/>
      <c r="C117"/>
      <c r="D117" s="224"/>
      <c r="E117"/>
      <c r="F117"/>
      <c r="G117"/>
      <c r="H117"/>
      <c r="I117"/>
      <c r="J117"/>
      <c r="K117"/>
      <c r="L117"/>
      <c r="M117"/>
      <c r="N117"/>
      <c r="O117"/>
      <c r="P117"/>
      <c r="Q117"/>
      <c r="R117"/>
      <c r="S117"/>
      <c r="T117"/>
      <c r="U117"/>
      <c r="V117"/>
      <c r="W117"/>
      <c r="X117"/>
      <c r="Y117"/>
      <c r="Z117"/>
      <c r="AA117"/>
      <c r="AB117"/>
    </row>
    <row r="118" spans="1:28" ht="12.75" x14ac:dyDescent="0.2">
      <c r="A118" s="225"/>
      <c r="B118"/>
      <c r="C118"/>
      <c r="D118" s="224"/>
      <c r="E118"/>
      <c r="F118"/>
      <c r="G118"/>
      <c r="H118"/>
      <c r="I118"/>
      <c r="J118"/>
      <c r="K118"/>
      <c r="L118"/>
      <c r="M118"/>
      <c r="N118"/>
      <c r="O118"/>
      <c r="P118"/>
      <c r="Q118"/>
      <c r="R118"/>
      <c r="S118"/>
      <c r="T118"/>
      <c r="U118"/>
      <c r="V118"/>
      <c r="W118"/>
      <c r="X118"/>
      <c r="Y118"/>
      <c r="Z118"/>
      <c r="AA118"/>
      <c r="AB118"/>
    </row>
    <row r="119" spans="1:28" ht="12.75" x14ac:dyDescent="0.2">
      <c r="A119" s="225"/>
      <c r="B119"/>
      <c r="C119"/>
      <c r="D119" s="224"/>
      <c r="E119"/>
      <c r="F119"/>
      <c r="G119"/>
      <c r="H119"/>
      <c r="I119"/>
      <c r="J119"/>
      <c r="K119"/>
      <c r="L119"/>
      <c r="M119"/>
      <c r="N119"/>
      <c r="O119"/>
      <c r="P119"/>
      <c r="Q119"/>
      <c r="R119"/>
      <c r="S119"/>
      <c r="T119"/>
      <c r="U119"/>
      <c r="V119"/>
      <c r="W119"/>
      <c r="X119"/>
      <c r="Y119"/>
      <c r="Z119"/>
      <c r="AA119"/>
      <c r="AB119"/>
    </row>
    <row r="120" spans="1:28" ht="12.75" x14ac:dyDescent="0.2">
      <c r="A120" s="225"/>
      <c r="B120"/>
      <c r="C120"/>
      <c r="D120" s="224"/>
      <c r="E120"/>
      <c r="F120"/>
      <c r="G120"/>
      <c r="H120"/>
      <c r="I120"/>
      <c r="J120"/>
      <c r="K120"/>
      <c r="L120"/>
      <c r="M120"/>
      <c r="N120"/>
      <c r="O120"/>
      <c r="P120"/>
      <c r="Q120"/>
      <c r="R120"/>
      <c r="S120"/>
      <c r="T120"/>
      <c r="U120"/>
      <c r="V120"/>
      <c r="W120"/>
      <c r="X120"/>
      <c r="Y120"/>
      <c r="Z120"/>
      <c r="AA120"/>
      <c r="AB120"/>
    </row>
    <row r="121" spans="1:28" ht="12.75" x14ac:dyDescent="0.2">
      <c r="A121" s="225"/>
      <c r="B121"/>
      <c r="C121"/>
      <c r="D121" s="224"/>
      <c r="E121"/>
      <c r="F121"/>
      <c r="G121"/>
      <c r="H121"/>
      <c r="I121"/>
      <c r="J121"/>
      <c r="K121"/>
      <c r="L121"/>
      <c r="M121"/>
      <c r="N121"/>
      <c r="O121"/>
      <c r="P121"/>
      <c r="Q121"/>
      <c r="R121"/>
      <c r="S121"/>
      <c r="T121"/>
      <c r="U121"/>
      <c r="V121"/>
      <c r="W121"/>
      <c r="X121"/>
      <c r="Y121"/>
      <c r="Z121"/>
      <c r="AA121"/>
      <c r="AB121"/>
    </row>
    <row r="122" spans="1:28" ht="12.75" x14ac:dyDescent="0.2">
      <c r="A122" s="225"/>
      <c r="B122"/>
      <c r="C122"/>
      <c r="D122" s="224"/>
      <c r="E122"/>
      <c r="F122"/>
      <c r="G122"/>
      <c r="H122"/>
      <c r="I122"/>
      <c r="J122"/>
      <c r="K122"/>
      <c r="L122"/>
      <c r="M122"/>
      <c r="N122"/>
      <c r="O122"/>
      <c r="P122"/>
      <c r="Q122"/>
      <c r="R122"/>
      <c r="S122"/>
      <c r="T122"/>
      <c r="U122"/>
      <c r="V122"/>
      <c r="W122"/>
      <c r="X122"/>
      <c r="Y122"/>
      <c r="Z122"/>
      <c r="AA122"/>
      <c r="AB122"/>
    </row>
    <row r="123" spans="1:28" ht="12.75" x14ac:dyDescent="0.2">
      <c r="A123" s="225"/>
      <c r="B123"/>
      <c r="C123"/>
      <c r="D123" s="224"/>
      <c r="E123"/>
      <c r="F123"/>
      <c r="G123"/>
      <c r="H123"/>
      <c r="I123"/>
      <c r="J123"/>
      <c r="K123"/>
      <c r="L123"/>
      <c r="M123"/>
      <c r="N123"/>
      <c r="O123"/>
      <c r="P123"/>
      <c r="Q123"/>
      <c r="R123"/>
      <c r="S123"/>
      <c r="T123"/>
      <c r="U123"/>
      <c r="V123"/>
      <c r="W123"/>
      <c r="X123"/>
      <c r="Y123"/>
      <c r="Z123"/>
      <c r="AA123"/>
      <c r="AB123"/>
    </row>
    <row r="124" spans="1:28" ht="12.75" x14ac:dyDescent="0.2">
      <c r="A124" s="225"/>
      <c r="B124"/>
      <c r="C124"/>
      <c r="D124" s="224"/>
      <c r="E124"/>
      <c r="F124"/>
      <c r="G124"/>
      <c r="H124"/>
      <c r="I124"/>
      <c r="J124"/>
      <c r="K124"/>
      <c r="L124"/>
      <c r="M124"/>
      <c r="N124"/>
      <c r="O124"/>
      <c r="P124"/>
      <c r="Q124"/>
      <c r="R124"/>
      <c r="S124"/>
      <c r="T124"/>
      <c r="U124"/>
      <c r="V124"/>
      <c r="W124"/>
      <c r="X124"/>
      <c r="Y124"/>
      <c r="Z124"/>
      <c r="AA124"/>
      <c r="AB124"/>
    </row>
    <row r="125" spans="1:28" ht="12.75" x14ac:dyDescent="0.2">
      <c r="A125" s="225"/>
      <c r="B125"/>
      <c r="C125"/>
      <c r="D125" s="224"/>
      <c r="E125"/>
      <c r="F125"/>
      <c r="G125"/>
      <c r="H125"/>
      <c r="I125"/>
      <c r="J125"/>
      <c r="K125"/>
      <c r="L125"/>
      <c r="M125"/>
      <c r="N125"/>
      <c r="O125"/>
      <c r="P125"/>
      <c r="Q125"/>
      <c r="R125"/>
      <c r="S125"/>
      <c r="T125"/>
      <c r="U125"/>
      <c r="V125"/>
      <c r="W125"/>
      <c r="X125"/>
      <c r="Y125"/>
      <c r="Z125"/>
      <c r="AA125"/>
      <c r="AB125"/>
    </row>
    <row r="126" spans="1:28" ht="12.75" x14ac:dyDescent="0.2">
      <c r="A126" s="225"/>
      <c r="B126"/>
      <c r="C126"/>
      <c r="D126" s="224"/>
      <c r="E126"/>
      <c r="F126"/>
      <c r="G126"/>
      <c r="H126"/>
      <c r="I126"/>
      <c r="J126"/>
      <c r="K126"/>
      <c r="L126"/>
      <c r="M126"/>
      <c r="N126"/>
      <c r="O126"/>
      <c r="P126"/>
      <c r="Q126"/>
      <c r="R126"/>
      <c r="S126"/>
      <c r="T126"/>
      <c r="U126"/>
      <c r="V126"/>
      <c r="W126"/>
      <c r="X126"/>
      <c r="Y126"/>
      <c r="Z126"/>
      <c r="AA126"/>
      <c r="AB126"/>
    </row>
    <row r="127" spans="1:28" ht="12.75" x14ac:dyDescent="0.2">
      <c r="A127" s="225"/>
      <c r="B127"/>
      <c r="C127"/>
      <c r="D127" s="224"/>
      <c r="E127"/>
      <c r="F127"/>
      <c r="G127"/>
      <c r="H127"/>
      <c r="I127"/>
      <c r="J127"/>
      <c r="K127"/>
      <c r="L127"/>
      <c r="M127"/>
      <c r="N127"/>
      <c r="O127"/>
      <c r="P127"/>
      <c r="Q127"/>
      <c r="R127"/>
      <c r="S127"/>
      <c r="T127"/>
      <c r="U127"/>
      <c r="V127"/>
      <c r="W127"/>
      <c r="X127"/>
      <c r="Y127"/>
      <c r="Z127"/>
      <c r="AA127"/>
      <c r="AB127"/>
    </row>
    <row r="128" spans="1:28" ht="12.75" x14ac:dyDescent="0.2">
      <c r="A128" s="225"/>
      <c r="B128"/>
      <c r="C128"/>
      <c r="D128" s="224"/>
      <c r="E128"/>
      <c r="F128"/>
      <c r="G128"/>
      <c r="H128"/>
      <c r="I128"/>
      <c r="J128"/>
      <c r="K128"/>
      <c r="L128"/>
      <c r="M128"/>
      <c r="N128"/>
      <c r="O128"/>
      <c r="P128"/>
      <c r="Q128"/>
      <c r="R128"/>
      <c r="S128"/>
      <c r="T128"/>
      <c r="U128"/>
      <c r="V128"/>
      <c r="W128"/>
      <c r="X128"/>
      <c r="Y128"/>
      <c r="Z128"/>
      <c r="AA128"/>
      <c r="AB128"/>
    </row>
    <row r="129" spans="1:28" ht="12.75" x14ac:dyDescent="0.2">
      <c r="A129" s="225"/>
      <c r="B129"/>
      <c r="C129"/>
      <c r="D129" s="224"/>
      <c r="E129"/>
      <c r="F129"/>
      <c r="G129"/>
      <c r="H129"/>
      <c r="I129"/>
      <c r="J129"/>
      <c r="K129"/>
      <c r="L129"/>
      <c r="M129"/>
      <c r="N129"/>
      <c r="O129"/>
      <c r="P129"/>
      <c r="Q129"/>
      <c r="R129"/>
      <c r="S129"/>
      <c r="T129"/>
      <c r="U129"/>
      <c r="V129"/>
      <c r="W129"/>
      <c r="X129"/>
      <c r="Y129"/>
      <c r="Z129"/>
      <c r="AA129"/>
      <c r="AB129"/>
    </row>
    <row r="130" spans="1:28" ht="12.75" x14ac:dyDescent="0.2">
      <c r="A130" s="225"/>
      <c r="B130"/>
      <c r="C130"/>
      <c r="D130" s="224"/>
      <c r="E130"/>
      <c r="F130"/>
      <c r="G130"/>
      <c r="H130"/>
      <c r="I130"/>
      <c r="J130"/>
      <c r="K130"/>
      <c r="L130"/>
      <c r="M130"/>
      <c r="N130"/>
      <c r="O130"/>
      <c r="P130"/>
      <c r="Q130"/>
      <c r="R130"/>
      <c r="S130"/>
      <c r="T130"/>
      <c r="U130"/>
      <c r="V130"/>
      <c r="W130"/>
      <c r="X130"/>
      <c r="Y130"/>
      <c r="Z130"/>
      <c r="AA130"/>
      <c r="AB130"/>
    </row>
    <row r="131" spans="1:28" ht="12.75" x14ac:dyDescent="0.2">
      <c r="A131" s="225"/>
      <c r="B131"/>
      <c r="C131"/>
      <c r="D131" s="224"/>
      <c r="E131"/>
      <c r="F131"/>
      <c r="G131"/>
      <c r="H131"/>
      <c r="I131"/>
      <c r="J131"/>
      <c r="K131"/>
      <c r="L131"/>
      <c r="M131"/>
      <c r="N131"/>
      <c r="O131"/>
      <c r="P131"/>
      <c r="Q131"/>
      <c r="R131"/>
      <c r="S131"/>
      <c r="T131"/>
      <c r="U131"/>
      <c r="V131"/>
      <c r="W131"/>
      <c r="X131"/>
      <c r="Y131"/>
      <c r="Z131"/>
      <c r="AA131"/>
      <c r="AB131"/>
    </row>
    <row r="132" spans="1:28" ht="12.75" x14ac:dyDescent="0.2">
      <c r="A132" s="225"/>
      <c r="B132"/>
      <c r="C132"/>
      <c r="D132" s="224"/>
      <c r="E132"/>
      <c r="F132"/>
      <c r="G132"/>
      <c r="H132"/>
      <c r="I132"/>
      <c r="J132"/>
      <c r="K132"/>
      <c r="L132"/>
      <c r="M132"/>
      <c r="N132"/>
      <c r="O132"/>
      <c r="P132"/>
      <c r="Q132"/>
      <c r="R132"/>
      <c r="S132"/>
      <c r="T132"/>
      <c r="U132"/>
      <c r="V132"/>
      <c r="W132"/>
      <c r="X132"/>
      <c r="Y132"/>
      <c r="Z132"/>
      <c r="AA132"/>
      <c r="AB132"/>
    </row>
    <row r="133" spans="1:28" ht="12.75" x14ac:dyDescent="0.2">
      <c r="A133" s="225"/>
      <c r="B133"/>
      <c r="C133"/>
      <c r="D133" s="224"/>
      <c r="E133"/>
      <c r="F133"/>
      <c r="G133"/>
      <c r="H133"/>
      <c r="I133"/>
      <c r="J133"/>
      <c r="K133"/>
      <c r="L133"/>
      <c r="M133"/>
      <c r="N133"/>
      <c r="O133"/>
      <c r="P133"/>
      <c r="Q133"/>
      <c r="R133"/>
      <c r="S133"/>
      <c r="T133"/>
      <c r="U133"/>
      <c r="V133"/>
      <c r="W133"/>
      <c r="X133"/>
      <c r="Y133"/>
      <c r="Z133"/>
      <c r="AA133"/>
      <c r="AB133"/>
    </row>
    <row r="134" spans="1:28" ht="12.75" x14ac:dyDescent="0.2">
      <c r="A134" s="225"/>
      <c r="B134"/>
      <c r="C134"/>
      <c r="D134" s="224"/>
      <c r="E134"/>
      <c r="F134"/>
      <c r="G134"/>
      <c r="H134"/>
      <c r="I134"/>
      <c r="J134"/>
      <c r="K134"/>
      <c r="L134"/>
      <c r="M134"/>
      <c r="N134"/>
      <c r="O134"/>
      <c r="P134"/>
      <c r="Q134"/>
      <c r="R134"/>
      <c r="S134"/>
      <c r="T134"/>
      <c r="U134"/>
      <c r="V134"/>
      <c r="W134"/>
      <c r="X134"/>
      <c r="Y134"/>
      <c r="Z134"/>
      <c r="AA134"/>
      <c r="AB134"/>
    </row>
    <row r="135" spans="1:28" ht="12.75" x14ac:dyDescent="0.2">
      <c r="A135" s="225"/>
      <c r="B135"/>
      <c r="C135"/>
      <c r="D135" s="224"/>
      <c r="E135"/>
      <c r="F135"/>
      <c r="G135"/>
      <c r="H135"/>
      <c r="I135"/>
      <c r="J135"/>
      <c r="K135"/>
      <c r="L135"/>
      <c r="M135"/>
      <c r="N135"/>
      <c r="O135"/>
      <c r="P135"/>
      <c r="Q135"/>
      <c r="R135"/>
      <c r="S135"/>
      <c r="T135"/>
      <c r="U135"/>
      <c r="V135"/>
      <c r="W135"/>
      <c r="X135"/>
      <c r="Y135"/>
      <c r="Z135"/>
      <c r="AA135"/>
      <c r="AB135"/>
    </row>
    <row r="136" spans="1:28" ht="12.75" x14ac:dyDescent="0.2">
      <c r="A136" s="225"/>
      <c r="B136"/>
      <c r="C136"/>
      <c r="D136" s="224"/>
      <c r="E136"/>
      <c r="F136"/>
      <c r="G136"/>
      <c r="H136"/>
      <c r="I136"/>
      <c r="J136"/>
      <c r="K136"/>
      <c r="L136"/>
      <c r="M136"/>
      <c r="N136"/>
      <c r="O136"/>
      <c r="P136"/>
      <c r="Q136"/>
      <c r="R136"/>
      <c r="S136"/>
      <c r="T136"/>
      <c r="U136"/>
      <c r="V136"/>
      <c r="W136"/>
      <c r="X136"/>
      <c r="Y136"/>
      <c r="Z136"/>
      <c r="AA136"/>
      <c r="AB136"/>
    </row>
    <row r="137" spans="1:28" ht="12.75" x14ac:dyDescent="0.2">
      <c r="A137" s="225"/>
      <c r="B137"/>
      <c r="C137"/>
      <c r="D137" s="224"/>
      <c r="E137"/>
      <c r="F137"/>
      <c r="G137"/>
      <c r="H137"/>
      <c r="I137"/>
      <c r="J137"/>
      <c r="K137"/>
      <c r="L137"/>
      <c r="M137"/>
      <c r="N137"/>
      <c r="O137"/>
      <c r="P137"/>
      <c r="Q137"/>
      <c r="R137"/>
      <c r="S137"/>
      <c r="T137"/>
      <c r="U137"/>
      <c r="V137"/>
      <c r="W137"/>
      <c r="X137"/>
      <c r="Y137"/>
      <c r="Z137"/>
      <c r="AA137"/>
      <c r="AB137"/>
    </row>
    <row r="138" spans="1:28" ht="12.75" x14ac:dyDescent="0.2">
      <c r="A138" s="225"/>
      <c r="B138"/>
      <c r="C138"/>
      <c r="D138" s="224"/>
      <c r="E138"/>
      <c r="F138"/>
      <c r="G138"/>
      <c r="H138"/>
      <c r="I138"/>
      <c r="J138"/>
      <c r="K138"/>
      <c r="L138"/>
      <c r="M138"/>
      <c r="N138"/>
      <c r="O138"/>
      <c r="P138"/>
      <c r="Q138"/>
      <c r="R138"/>
      <c r="S138"/>
      <c r="T138"/>
      <c r="U138"/>
      <c r="V138"/>
      <c r="W138"/>
      <c r="X138"/>
      <c r="Y138"/>
      <c r="Z138"/>
      <c r="AA138"/>
      <c r="AB138"/>
    </row>
    <row r="139" spans="1:28" ht="12.75" x14ac:dyDescent="0.2">
      <c r="A139" s="225"/>
      <c r="B139"/>
      <c r="C139"/>
      <c r="D139" s="224"/>
      <c r="E139"/>
      <c r="F139"/>
      <c r="G139"/>
      <c r="H139"/>
      <c r="I139"/>
      <c r="J139"/>
      <c r="K139"/>
      <c r="L139"/>
      <c r="M139"/>
      <c r="N139"/>
      <c r="O139"/>
      <c r="P139"/>
      <c r="Q139"/>
      <c r="R139"/>
      <c r="S139"/>
      <c r="T139"/>
      <c r="U139"/>
      <c r="V139"/>
      <c r="W139"/>
      <c r="X139"/>
      <c r="Y139"/>
      <c r="Z139"/>
      <c r="AA139"/>
      <c r="AB139"/>
    </row>
    <row r="140" spans="1:28" ht="12.75" x14ac:dyDescent="0.2">
      <c r="A140" s="225"/>
      <c r="B140"/>
      <c r="C140"/>
      <c r="D140" s="224"/>
      <c r="E140"/>
      <c r="F140"/>
      <c r="G140"/>
      <c r="H140"/>
      <c r="I140"/>
      <c r="J140"/>
      <c r="K140"/>
      <c r="L140"/>
      <c r="M140"/>
      <c r="N140"/>
      <c r="O140"/>
      <c r="P140"/>
      <c r="Q140"/>
      <c r="R140"/>
      <c r="S140"/>
      <c r="T140"/>
      <c r="U140"/>
      <c r="V140"/>
      <c r="W140"/>
      <c r="X140"/>
      <c r="Y140"/>
      <c r="Z140"/>
      <c r="AA140"/>
      <c r="AB140"/>
    </row>
    <row r="141" spans="1:28" ht="12.75" x14ac:dyDescent="0.2">
      <c r="A141" s="225"/>
      <c r="B141"/>
      <c r="C141"/>
      <c r="D141" s="224"/>
      <c r="E141"/>
      <c r="F141"/>
      <c r="G141"/>
      <c r="H141"/>
      <c r="I141"/>
      <c r="J141"/>
      <c r="K141"/>
      <c r="L141"/>
      <c r="M141"/>
      <c r="N141"/>
      <c r="O141"/>
      <c r="P141"/>
      <c r="Q141"/>
      <c r="R141"/>
      <c r="S141"/>
      <c r="T141"/>
      <c r="U141"/>
      <c r="V141"/>
      <c r="W141"/>
      <c r="X141"/>
      <c r="Y141"/>
      <c r="Z141"/>
      <c r="AA141"/>
      <c r="AB141"/>
    </row>
    <row r="142" spans="1:28" ht="12.75" x14ac:dyDescent="0.2">
      <c r="A142" s="225"/>
      <c r="B142"/>
      <c r="C142"/>
      <c r="D142" s="224"/>
      <c r="E142"/>
      <c r="F142"/>
      <c r="G142"/>
      <c r="H142"/>
      <c r="I142"/>
      <c r="J142"/>
      <c r="K142"/>
      <c r="L142"/>
      <c r="M142"/>
      <c r="N142"/>
      <c r="O142"/>
      <c r="P142"/>
      <c r="Q142"/>
      <c r="R142"/>
      <c r="S142"/>
      <c r="T142"/>
      <c r="U142"/>
      <c r="V142"/>
      <c r="W142"/>
      <c r="X142"/>
      <c r="Y142"/>
      <c r="Z142"/>
      <c r="AA142"/>
      <c r="AB142"/>
    </row>
    <row r="143" spans="1:28" ht="12.75" x14ac:dyDescent="0.2">
      <c r="A143" s="225"/>
      <c r="B143"/>
      <c r="C143"/>
      <c r="D143" s="224"/>
      <c r="E143"/>
      <c r="F143"/>
      <c r="G143"/>
      <c r="H143"/>
      <c r="I143"/>
      <c r="J143"/>
      <c r="K143"/>
      <c r="L143"/>
      <c r="M143"/>
      <c r="N143"/>
      <c r="O143"/>
      <c r="P143"/>
      <c r="Q143"/>
      <c r="R143"/>
      <c r="S143"/>
      <c r="T143"/>
      <c r="U143"/>
      <c r="V143"/>
      <c r="W143"/>
      <c r="X143"/>
      <c r="Y143"/>
      <c r="Z143"/>
      <c r="AA143"/>
      <c r="AB143"/>
    </row>
    <row r="144" spans="1:28" ht="12.75" x14ac:dyDescent="0.2">
      <c r="A144" s="225"/>
      <c r="B144"/>
      <c r="C144"/>
      <c r="D144" s="224"/>
      <c r="E144"/>
      <c r="F144"/>
      <c r="G144"/>
      <c r="H144"/>
      <c r="I144"/>
      <c r="J144"/>
      <c r="K144"/>
      <c r="L144"/>
      <c r="M144"/>
      <c r="N144"/>
      <c r="O144"/>
      <c r="P144"/>
      <c r="Q144"/>
      <c r="R144"/>
      <c r="S144"/>
      <c r="T144"/>
      <c r="U144"/>
      <c r="V144"/>
      <c r="W144"/>
      <c r="X144"/>
      <c r="Y144"/>
      <c r="Z144"/>
      <c r="AA144"/>
      <c r="AB144"/>
    </row>
    <row r="145" spans="1:28" ht="12.75" x14ac:dyDescent="0.2">
      <c r="A145" s="225"/>
      <c r="B145"/>
      <c r="C145"/>
      <c r="D145" s="224"/>
      <c r="E145"/>
      <c r="F145"/>
      <c r="G145"/>
      <c r="H145"/>
      <c r="I145"/>
      <c r="J145"/>
      <c r="K145"/>
      <c r="L145"/>
      <c r="M145"/>
      <c r="N145"/>
      <c r="O145"/>
      <c r="P145"/>
      <c r="Q145"/>
      <c r="R145"/>
      <c r="S145"/>
      <c r="T145"/>
      <c r="U145"/>
      <c r="V145"/>
      <c r="W145"/>
      <c r="X145"/>
      <c r="Y145"/>
      <c r="Z145"/>
      <c r="AA145"/>
      <c r="AB145"/>
    </row>
    <row r="146" spans="1:28" ht="12.75" x14ac:dyDescent="0.2">
      <c r="A146" s="225"/>
      <c r="B146"/>
      <c r="C146"/>
      <c r="D146" s="224"/>
      <c r="E146"/>
      <c r="F146"/>
      <c r="G146"/>
      <c r="H146"/>
      <c r="I146"/>
      <c r="J146"/>
      <c r="K146"/>
      <c r="L146"/>
      <c r="M146"/>
      <c r="N146"/>
      <c r="O146"/>
      <c r="P146"/>
      <c r="Q146"/>
      <c r="R146"/>
      <c r="S146"/>
      <c r="T146"/>
      <c r="U146"/>
      <c r="V146"/>
      <c r="W146"/>
      <c r="X146"/>
      <c r="Y146"/>
      <c r="Z146"/>
      <c r="AA146"/>
      <c r="AB146"/>
    </row>
    <row r="147" spans="1:28" ht="12.75" x14ac:dyDescent="0.2">
      <c r="A147" s="225"/>
      <c r="B147"/>
      <c r="C147"/>
      <c r="D147" s="224"/>
      <c r="E147"/>
      <c r="F147"/>
      <c r="G147"/>
      <c r="H147"/>
      <c r="I147"/>
      <c r="J147"/>
      <c r="K147"/>
      <c r="L147"/>
      <c r="M147"/>
      <c r="N147"/>
      <c r="O147"/>
      <c r="P147"/>
      <c r="Q147"/>
      <c r="R147"/>
      <c r="S147"/>
      <c r="T147"/>
      <c r="U147"/>
      <c r="V147"/>
      <c r="W147"/>
      <c r="X147"/>
      <c r="Y147"/>
      <c r="Z147"/>
      <c r="AA147"/>
      <c r="AB147"/>
    </row>
    <row r="148" spans="1:28" ht="12.75" x14ac:dyDescent="0.2">
      <c r="A148" s="225"/>
      <c r="B148"/>
      <c r="C148"/>
      <c r="D148" s="224"/>
      <c r="E148"/>
      <c r="F148"/>
      <c r="G148"/>
      <c r="H148"/>
      <c r="I148"/>
      <c r="J148"/>
      <c r="K148"/>
      <c r="L148"/>
      <c r="M148"/>
      <c r="N148"/>
      <c r="O148"/>
      <c r="P148"/>
      <c r="Q148"/>
      <c r="R148"/>
      <c r="S148"/>
      <c r="T148"/>
      <c r="U148"/>
      <c r="V148"/>
      <c r="W148"/>
      <c r="X148"/>
      <c r="Y148"/>
      <c r="Z148"/>
      <c r="AA148"/>
      <c r="AB148"/>
    </row>
    <row r="149" spans="1:28" ht="12.75" x14ac:dyDescent="0.2">
      <c r="A149" s="225"/>
      <c r="B149"/>
      <c r="C149"/>
      <c r="D149" s="224"/>
      <c r="E149"/>
      <c r="F149"/>
      <c r="G149"/>
      <c r="H149"/>
      <c r="I149"/>
      <c r="J149"/>
      <c r="K149"/>
      <c r="L149"/>
      <c r="M149"/>
      <c r="N149"/>
      <c r="O149"/>
      <c r="P149"/>
      <c r="Q149"/>
      <c r="R149"/>
      <c r="S149"/>
      <c r="T149"/>
      <c r="U149"/>
      <c r="V149"/>
      <c r="W149"/>
      <c r="X149"/>
      <c r="Y149"/>
      <c r="Z149"/>
      <c r="AA149"/>
      <c r="AB149"/>
    </row>
    <row r="150" spans="1:28" ht="12.75" x14ac:dyDescent="0.2">
      <c r="A150" s="225"/>
      <c r="B150"/>
      <c r="C150"/>
      <c r="D150" s="224"/>
      <c r="E150"/>
      <c r="F150"/>
      <c r="G150"/>
      <c r="H150"/>
      <c r="I150"/>
      <c r="J150"/>
      <c r="K150"/>
      <c r="L150"/>
      <c r="M150"/>
      <c r="N150"/>
      <c r="O150"/>
      <c r="P150"/>
      <c r="Q150"/>
      <c r="R150"/>
      <c r="S150"/>
      <c r="T150"/>
      <c r="U150"/>
      <c r="V150"/>
      <c r="W150"/>
      <c r="X150"/>
      <c r="Y150"/>
      <c r="Z150"/>
      <c r="AA150"/>
      <c r="AB150"/>
    </row>
    <row r="151" spans="1:28" ht="12.75" x14ac:dyDescent="0.2">
      <c r="A151" s="225"/>
      <c r="B151"/>
      <c r="C151"/>
      <c r="D151" s="224"/>
      <c r="E151"/>
      <c r="F151"/>
      <c r="G151"/>
      <c r="H151"/>
      <c r="I151"/>
      <c r="J151"/>
      <c r="K151"/>
      <c r="L151"/>
      <c r="M151"/>
      <c r="N151"/>
      <c r="O151"/>
      <c r="P151"/>
      <c r="Q151"/>
      <c r="R151"/>
      <c r="S151"/>
      <c r="T151"/>
      <c r="U151"/>
      <c r="V151"/>
      <c r="W151"/>
      <c r="X151"/>
      <c r="Y151"/>
      <c r="Z151"/>
      <c r="AA151"/>
      <c r="AB151"/>
    </row>
    <row r="152" spans="1:28" ht="12.75" x14ac:dyDescent="0.2">
      <c r="A152" s="225"/>
      <c r="B152"/>
      <c r="C152"/>
      <c r="D152" s="224"/>
      <c r="E152"/>
      <c r="F152"/>
      <c r="G152"/>
      <c r="H152"/>
      <c r="I152"/>
      <c r="J152"/>
      <c r="K152"/>
      <c r="L152"/>
      <c r="M152"/>
      <c r="N152"/>
      <c r="O152"/>
      <c r="P152"/>
      <c r="Q152"/>
      <c r="R152"/>
      <c r="S152"/>
      <c r="T152"/>
      <c r="U152"/>
      <c r="V152"/>
      <c r="W152"/>
      <c r="X152"/>
      <c r="Y152"/>
      <c r="Z152"/>
      <c r="AA152"/>
      <c r="AB152"/>
    </row>
    <row r="153" spans="1:28" ht="12.75" x14ac:dyDescent="0.2">
      <c r="A153" s="225"/>
      <c r="B153"/>
      <c r="C153"/>
      <c r="D153" s="224"/>
      <c r="E153"/>
      <c r="F153"/>
      <c r="G153"/>
      <c r="H153"/>
      <c r="I153"/>
      <c r="J153"/>
      <c r="K153"/>
      <c r="L153"/>
      <c r="M153"/>
      <c r="N153"/>
      <c r="O153"/>
      <c r="P153"/>
      <c r="Q153"/>
      <c r="R153"/>
      <c r="S153"/>
      <c r="T153"/>
      <c r="U153"/>
      <c r="V153"/>
      <c r="W153"/>
      <c r="X153"/>
      <c r="Y153"/>
      <c r="Z153"/>
      <c r="AA153"/>
      <c r="AB153"/>
    </row>
    <row r="154" spans="1:28" ht="12.75" x14ac:dyDescent="0.2">
      <c r="A154" s="225"/>
      <c r="B154"/>
      <c r="C154"/>
      <c r="D154" s="224"/>
      <c r="E154"/>
      <c r="F154"/>
      <c r="G154"/>
      <c r="H154"/>
      <c r="I154"/>
      <c r="J154"/>
      <c r="K154"/>
      <c r="L154"/>
      <c r="M154"/>
      <c r="N154"/>
      <c r="O154"/>
      <c r="P154"/>
      <c r="Q154"/>
      <c r="R154"/>
      <c r="S154"/>
      <c r="T154"/>
      <c r="U154"/>
      <c r="V154"/>
      <c r="W154"/>
      <c r="X154"/>
      <c r="Y154"/>
      <c r="Z154"/>
      <c r="AA154"/>
      <c r="AB154"/>
    </row>
    <row r="155" spans="1:28" ht="12.75" x14ac:dyDescent="0.2">
      <c r="A155" s="225"/>
      <c r="B155"/>
      <c r="C155"/>
      <c r="D155" s="224"/>
      <c r="E155"/>
      <c r="F155"/>
      <c r="G155"/>
      <c r="H155"/>
      <c r="I155"/>
      <c r="J155"/>
      <c r="K155"/>
      <c r="L155"/>
      <c r="M155"/>
      <c r="N155"/>
      <c r="O155"/>
      <c r="P155"/>
      <c r="Q155"/>
      <c r="R155"/>
      <c r="S155"/>
      <c r="T155"/>
      <c r="U155"/>
      <c r="V155"/>
      <c r="W155"/>
      <c r="X155"/>
      <c r="Y155"/>
      <c r="Z155"/>
      <c r="AA155"/>
      <c r="AB155"/>
    </row>
    <row r="156" spans="1:28" ht="12.75" x14ac:dyDescent="0.2">
      <c r="A156" s="225"/>
      <c r="B156"/>
      <c r="C156"/>
      <c r="D156" s="224"/>
      <c r="E156"/>
      <c r="F156"/>
      <c r="G156"/>
      <c r="H156"/>
      <c r="I156"/>
      <c r="J156"/>
      <c r="K156"/>
      <c r="L156"/>
      <c r="M156"/>
      <c r="N156"/>
      <c r="O156"/>
      <c r="P156"/>
      <c r="Q156"/>
      <c r="R156"/>
      <c r="S156"/>
      <c r="T156"/>
      <c r="U156"/>
      <c r="V156"/>
      <c r="W156"/>
      <c r="X156"/>
      <c r="Y156"/>
      <c r="Z156"/>
      <c r="AA156"/>
      <c r="AB156"/>
    </row>
    <row r="157" spans="1:28" ht="12.75" x14ac:dyDescent="0.2">
      <c r="A157" s="225"/>
      <c r="B157"/>
      <c r="C157"/>
      <c r="D157" s="224"/>
      <c r="E157"/>
      <c r="F157"/>
      <c r="G157"/>
      <c r="H157"/>
      <c r="I157"/>
      <c r="J157"/>
      <c r="K157"/>
      <c r="L157"/>
      <c r="M157"/>
      <c r="N157"/>
      <c r="O157"/>
      <c r="P157"/>
      <c r="Q157"/>
      <c r="R157"/>
      <c r="S157"/>
      <c r="T157"/>
      <c r="U157"/>
      <c r="V157"/>
      <c r="W157"/>
      <c r="X157"/>
      <c r="Y157"/>
      <c r="Z157"/>
      <c r="AA157"/>
      <c r="AB157"/>
    </row>
    <row r="158" spans="1:28" ht="12.75" x14ac:dyDescent="0.2">
      <c r="A158" s="225"/>
      <c r="B158"/>
      <c r="C158"/>
      <c r="D158" s="224"/>
      <c r="E158"/>
      <c r="F158"/>
      <c r="G158"/>
      <c r="H158"/>
      <c r="I158"/>
      <c r="J158"/>
      <c r="K158"/>
      <c r="L158"/>
      <c r="M158"/>
      <c r="N158"/>
      <c r="O158"/>
      <c r="P158"/>
      <c r="Q158"/>
      <c r="R158"/>
      <c r="S158"/>
      <c r="T158"/>
      <c r="U158"/>
      <c r="V158"/>
      <c r="W158"/>
      <c r="X158"/>
      <c r="Y158"/>
      <c r="Z158"/>
      <c r="AA158"/>
      <c r="AB158"/>
    </row>
    <row r="159" spans="1:28" ht="12.75" x14ac:dyDescent="0.2">
      <c r="A159" s="225"/>
      <c r="B159"/>
      <c r="C159"/>
      <c r="D159" s="224"/>
      <c r="E159"/>
      <c r="F159"/>
      <c r="G159"/>
      <c r="H159"/>
      <c r="I159"/>
      <c r="J159"/>
      <c r="K159"/>
      <c r="L159"/>
      <c r="M159"/>
      <c r="N159"/>
      <c r="O159"/>
      <c r="P159"/>
      <c r="Q159"/>
      <c r="R159"/>
      <c r="S159"/>
      <c r="T159"/>
      <c r="U159"/>
      <c r="V159"/>
      <c r="W159"/>
      <c r="X159"/>
      <c r="Y159"/>
      <c r="Z159"/>
      <c r="AA159"/>
      <c r="AB159"/>
    </row>
    <row r="160" spans="1:28" ht="12.75" x14ac:dyDescent="0.2">
      <c r="A160" s="225"/>
      <c r="B160"/>
      <c r="C160"/>
      <c r="D160" s="224"/>
      <c r="E160"/>
      <c r="F160"/>
      <c r="G160"/>
      <c r="H160"/>
      <c r="I160"/>
      <c r="J160"/>
      <c r="K160"/>
      <c r="L160"/>
      <c r="M160"/>
      <c r="N160"/>
      <c r="O160"/>
      <c r="P160"/>
      <c r="Q160"/>
      <c r="R160"/>
      <c r="S160"/>
      <c r="T160"/>
      <c r="U160"/>
      <c r="V160"/>
      <c r="W160"/>
      <c r="X160"/>
      <c r="Y160"/>
      <c r="Z160"/>
      <c r="AA160"/>
      <c r="AB160"/>
    </row>
    <row r="161" spans="1:28" ht="12.75" x14ac:dyDescent="0.2">
      <c r="A161" s="225"/>
      <c r="B161"/>
      <c r="C161"/>
      <c r="D161" s="224"/>
      <c r="E161"/>
      <c r="F161"/>
      <c r="G161"/>
      <c r="H161"/>
      <c r="I161"/>
      <c r="J161"/>
      <c r="K161"/>
      <c r="L161"/>
      <c r="M161"/>
      <c r="N161"/>
      <c r="O161"/>
      <c r="P161"/>
      <c r="Q161"/>
      <c r="R161"/>
      <c r="S161"/>
      <c r="T161"/>
      <c r="U161"/>
      <c r="V161"/>
      <c r="W161"/>
      <c r="X161"/>
      <c r="Y161"/>
      <c r="Z161"/>
      <c r="AA161"/>
      <c r="AB161"/>
    </row>
    <row r="162" spans="1:28" ht="12.75" x14ac:dyDescent="0.2">
      <c r="A162" s="225"/>
      <c r="B162"/>
      <c r="C162"/>
      <c r="D162" s="224"/>
      <c r="E162"/>
      <c r="F162"/>
      <c r="G162"/>
      <c r="H162"/>
      <c r="I162"/>
      <c r="J162"/>
      <c r="K162"/>
      <c r="L162"/>
      <c r="M162"/>
      <c r="N162"/>
      <c r="O162"/>
      <c r="P162"/>
      <c r="Q162"/>
      <c r="R162"/>
      <c r="S162"/>
      <c r="T162"/>
      <c r="U162"/>
      <c r="V162"/>
      <c r="W162"/>
      <c r="X162"/>
      <c r="Y162"/>
      <c r="Z162"/>
      <c r="AA162"/>
      <c r="AB162"/>
    </row>
    <row r="163" spans="1:28" ht="12.75" x14ac:dyDescent="0.2">
      <c r="A163" s="225"/>
      <c r="B163"/>
      <c r="C163"/>
      <c r="D163" s="224"/>
      <c r="E163"/>
      <c r="F163"/>
      <c r="G163"/>
      <c r="H163"/>
      <c r="I163"/>
      <c r="J163"/>
      <c r="K163"/>
      <c r="L163"/>
      <c r="M163"/>
      <c r="N163"/>
      <c r="O163"/>
      <c r="P163"/>
      <c r="Q163"/>
      <c r="R163"/>
      <c r="S163"/>
      <c r="T163"/>
      <c r="U163"/>
      <c r="V163"/>
      <c r="W163"/>
      <c r="X163"/>
      <c r="Y163"/>
      <c r="Z163"/>
      <c r="AA163"/>
      <c r="AB163"/>
    </row>
    <row r="164" spans="1:28" ht="12.75" x14ac:dyDescent="0.2">
      <c r="A164" s="225"/>
      <c r="B164"/>
      <c r="C164"/>
      <c r="D164" s="224"/>
      <c r="E164"/>
      <c r="F164"/>
      <c r="G164"/>
      <c r="H164"/>
      <c r="I164"/>
      <c r="J164"/>
      <c r="K164"/>
      <c r="L164"/>
      <c r="M164"/>
      <c r="N164"/>
      <c r="O164"/>
      <c r="P164"/>
      <c r="Q164"/>
      <c r="R164"/>
      <c r="S164"/>
      <c r="T164"/>
      <c r="U164"/>
      <c r="V164"/>
      <c r="W164"/>
      <c r="X164"/>
      <c r="Y164"/>
      <c r="Z164"/>
      <c r="AA164"/>
      <c r="AB164"/>
    </row>
    <row r="165" spans="1:28" ht="12.75" x14ac:dyDescent="0.2">
      <c r="A165" s="225"/>
      <c r="B165"/>
      <c r="C165"/>
      <c r="D165" s="224"/>
      <c r="E165"/>
      <c r="F165"/>
      <c r="G165"/>
      <c r="H165"/>
      <c r="I165"/>
      <c r="J165"/>
      <c r="K165"/>
      <c r="L165"/>
      <c r="M165"/>
      <c r="N165"/>
      <c r="O165"/>
      <c r="P165"/>
      <c r="Q165"/>
      <c r="R165"/>
      <c r="S165"/>
      <c r="T165"/>
      <c r="U165"/>
      <c r="V165"/>
      <c r="W165"/>
      <c r="X165"/>
      <c r="Y165"/>
      <c r="Z165"/>
      <c r="AA165"/>
      <c r="AB165"/>
    </row>
    <row r="166" spans="1:28" ht="12.75" x14ac:dyDescent="0.2">
      <c r="A166" s="225"/>
      <c r="B166"/>
      <c r="C166"/>
      <c r="D166" s="224"/>
      <c r="E166"/>
      <c r="F166"/>
      <c r="G166"/>
      <c r="H166"/>
      <c r="I166"/>
      <c r="J166"/>
      <c r="K166"/>
      <c r="L166"/>
      <c r="M166"/>
      <c r="N166"/>
      <c r="O166"/>
      <c r="P166"/>
      <c r="Q166"/>
      <c r="R166"/>
      <c r="S166"/>
      <c r="T166"/>
      <c r="U166"/>
      <c r="V166"/>
      <c r="W166"/>
      <c r="X166"/>
      <c r="Y166"/>
      <c r="Z166"/>
      <c r="AA166"/>
      <c r="AB166"/>
    </row>
    <row r="167" spans="1:28" ht="12.75" x14ac:dyDescent="0.2">
      <c r="A167" s="225"/>
      <c r="B167"/>
      <c r="C167"/>
      <c r="D167" s="224"/>
      <c r="E167"/>
      <c r="F167"/>
      <c r="G167"/>
      <c r="H167"/>
      <c r="I167"/>
      <c r="J167"/>
      <c r="K167"/>
      <c r="L167"/>
      <c r="M167"/>
      <c r="N167"/>
      <c r="O167"/>
      <c r="P167"/>
      <c r="Q167"/>
      <c r="R167"/>
      <c r="S167"/>
      <c r="T167"/>
      <c r="U167"/>
      <c r="V167"/>
      <c r="W167"/>
      <c r="X167"/>
      <c r="Y167"/>
      <c r="Z167"/>
      <c r="AA167"/>
      <c r="AB167"/>
    </row>
    <row r="168" spans="1:28" ht="12.75" x14ac:dyDescent="0.2">
      <c r="A168" s="225"/>
      <c r="B168"/>
      <c r="C168"/>
      <c r="D168" s="224"/>
      <c r="E168"/>
      <c r="F168"/>
      <c r="G168"/>
      <c r="H168"/>
      <c r="I168"/>
      <c r="J168"/>
      <c r="K168"/>
      <c r="L168"/>
      <c r="M168"/>
      <c r="N168"/>
      <c r="O168"/>
      <c r="P168"/>
      <c r="Q168"/>
      <c r="R168"/>
      <c r="S168"/>
      <c r="T168"/>
      <c r="U168"/>
      <c r="V168"/>
      <c r="W168"/>
      <c r="X168"/>
      <c r="Y168"/>
      <c r="Z168"/>
      <c r="AA168"/>
      <c r="AB168"/>
    </row>
    <row r="169" spans="1:28" ht="12.75" x14ac:dyDescent="0.2">
      <c r="A169" s="225"/>
      <c r="B169"/>
      <c r="C169"/>
      <c r="D169" s="224"/>
      <c r="E169"/>
      <c r="F169"/>
      <c r="G169"/>
      <c r="H169"/>
      <c r="I169"/>
      <c r="J169"/>
      <c r="K169"/>
      <c r="L169"/>
      <c r="M169"/>
      <c r="N169"/>
      <c r="O169"/>
      <c r="P169"/>
      <c r="Q169"/>
      <c r="R169"/>
      <c r="S169"/>
      <c r="T169"/>
      <c r="U169"/>
      <c r="V169"/>
      <c r="W169"/>
      <c r="X169"/>
      <c r="Y169"/>
      <c r="Z169"/>
      <c r="AA169"/>
      <c r="AB169"/>
    </row>
    <row r="170" spans="1:28" ht="12.75" x14ac:dyDescent="0.2">
      <c r="A170" s="225"/>
      <c r="B170"/>
      <c r="C170"/>
      <c r="D170" s="224"/>
      <c r="E170"/>
      <c r="F170"/>
      <c r="G170"/>
      <c r="H170"/>
      <c r="I170"/>
      <c r="J170"/>
      <c r="K170"/>
      <c r="L170"/>
      <c r="M170"/>
      <c r="N170"/>
      <c r="O170"/>
      <c r="P170"/>
      <c r="Q170"/>
      <c r="R170"/>
      <c r="S170"/>
      <c r="T170"/>
      <c r="U170"/>
      <c r="V170"/>
      <c r="W170"/>
      <c r="X170"/>
      <c r="Y170"/>
      <c r="Z170"/>
      <c r="AA170"/>
      <c r="AB170"/>
    </row>
    <row r="171" spans="1:28" ht="12.75" x14ac:dyDescent="0.2">
      <c r="A171" s="225"/>
      <c r="B171"/>
      <c r="C171"/>
      <c r="D171" s="224"/>
      <c r="E171"/>
      <c r="F171"/>
      <c r="G171"/>
      <c r="H171"/>
      <c r="I171"/>
      <c r="J171"/>
      <c r="K171"/>
      <c r="L171"/>
      <c r="M171"/>
      <c r="N171"/>
      <c r="O171"/>
      <c r="P171"/>
      <c r="Q171"/>
      <c r="R171"/>
      <c r="S171"/>
      <c r="T171"/>
      <c r="U171"/>
      <c r="V171"/>
      <c r="W171"/>
      <c r="X171"/>
      <c r="Y171"/>
      <c r="Z171"/>
      <c r="AA171"/>
      <c r="AB171"/>
    </row>
    <row r="172" spans="1:28" ht="12.75" x14ac:dyDescent="0.2">
      <c r="A172" s="225"/>
      <c r="B172"/>
      <c r="C172"/>
      <c r="D172" s="224"/>
      <c r="E172"/>
      <c r="F172"/>
      <c r="G172"/>
      <c r="H172"/>
      <c r="I172"/>
      <c r="J172"/>
      <c r="K172"/>
      <c r="L172"/>
      <c r="M172"/>
      <c r="N172"/>
      <c r="O172"/>
      <c r="P172"/>
      <c r="Q172"/>
      <c r="R172"/>
      <c r="S172"/>
      <c r="T172"/>
      <c r="U172"/>
      <c r="V172"/>
      <c r="W172"/>
      <c r="X172"/>
      <c r="Y172"/>
      <c r="Z172"/>
      <c r="AA172"/>
      <c r="AB172"/>
    </row>
    <row r="173" spans="1:28" ht="12.75" x14ac:dyDescent="0.2">
      <c r="A173" s="225"/>
      <c r="B173"/>
      <c r="C173"/>
      <c r="D173" s="224"/>
      <c r="E173"/>
      <c r="F173"/>
      <c r="G173"/>
      <c r="H173"/>
      <c r="I173"/>
      <c r="J173"/>
      <c r="K173"/>
      <c r="L173"/>
      <c r="M173"/>
      <c r="N173"/>
      <c r="O173"/>
      <c r="P173"/>
      <c r="Q173"/>
      <c r="R173"/>
      <c r="S173"/>
      <c r="T173"/>
      <c r="U173"/>
      <c r="V173"/>
      <c r="W173"/>
      <c r="X173"/>
      <c r="Y173"/>
      <c r="Z173"/>
      <c r="AA173"/>
      <c r="AB173"/>
    </row>
    <row r="174" spans="1:28" ht="12.75" x14ac:dyDescent="0.2">
      <c r="A174" s="225"/>
      <c r="B174"/>
      <c r="C174"/>
      <c r="D174" s="224"/>
      <c r="E174"/>
      <c r="F174"/>
      <c r="G174"/>
      <c r="H174"/>
      <c r="I174"/>
      <c r="J174"/>
      <c r="K174"/>
      <c r="L174"/>
      <c r="M174"/>
      <c r="N174"/>
      <c r="O174"/>
      <c r="P174"/>
      <c r="Q174"/>
      <c r="R174"/>
      <c r="S174"/>
      <c r="T174"/>
      <c r="U174"/>
      <c r="V174"/>
      <c r="W174"/>
      <c r="X174"/>
      <c r="Y174"/>
      <c r="Z174"/>
      <c r="AA174"/>
      <c r="AB174"/>
    </row>
    <row r="175" spans="1:28" ht="12.75" x14ac:dyDescent="0.2">
      <c r="A175" s="225"/>
      <c r="B175"/>
      <c r="C175"/>
      <c r="D175" s="224"/>
      <c r="E175"/>
      <c r="F175"/>
      <c r="G175"/>
      <c r="H175"/>
      <c r="I175"/>
      <c r="J175"/>
      <c r="K175"/>
      <c r="L175"/>
      <c r="M175"/>
      <c r="N175"/>
      <c r="O175"/>
      <c r="P175"/>
      <c r="Q175"/>
      <c r="R175"/>
      <c r="S175"/>
      <c r="T175"/>
      <c r="U175"/>
      <c r="V175"/>
      <c r="W175"/>
      <c r="X175"/>
      <c r="Y175"/>
      <c r="Z175"/>
      <c r="AA175"/>
      <c r="AB175"/>
    </row>
    <row r="176" spans="1:28" ht="12.75" x14ac:dyDescent="0.2">
      <c r="A176" s="225"/>
      <c r="B176"/>
      <c r="C176"/>
      <c r="D176" s="224"/>
      <c r="E176"/>
      <c r="F176"/>
      <c r="G176"/>
      <c r="H176"/>
      <c r="I176"/>
      <c r="J176"/>
      <c r="K176"/>
      <c r="L176"/>
      <c r="M176"/>
      <c r="N176"/>
      <c r="O176"/>
      <c r="P176"/>
      <c r="Q176"/>
      <c r="R176"/>
      <c r="S176"/>
      <c r="T176"/>
      <c r="U176"/>
      <c r="V176"/>
      <c r="W176"/>
      <c r="X176"/>
      <c r="Y176"/>
      <c r="Z176"/>
      <c r="AA176"/>
      <c r="AB176"/>
    </row>
    <row r="177" spans="1:28" ht="12.75" x14ac:dyDescent="0.2">
      <c r="A177" s="225"/>
      <c r="B177"/>
      <c r="C177"/>
      <c r="D177" s="224"/>
      <c r="E177"/>
      <c r="F177"/>
      <c r="G177"/>
      <c r="H177"/>
      <c r="I177"/>
      <c r="J177"/>
      <c r="K177"/>
      <c r="L177"/>
      <c r="M177"/>
      <c r="N177"/>
      <c r="O177"/>
      <c r="P177"/>
      <c r="Q177"/>
      <c r="R177"/>
      <c r="S177"/>
      <c r="T177"/>
      <c r="U177"/>
      <c r="V177"/>
      <c r="W177"/>
      <c r="X177"/>
      <c r="Y177"/>
      <c r="Z177"/>
      <c r="AA177"/>
      <c r="AB177"/>
    </row>
    <row r="178" spans="1:28" ht="12.75" x14ac:dyDescent="0.2">
      <c r="A178" s="225"/>
      <c r="B178"/>
      <c r="C178"/>
      <c r="D178" s="224"/>
      <c r="E178"/>
      <c r="F178"/>
      <c r="G178"/>
      <c r="H178"/>
      <c r="I178"/>
      <c r="J178"/>
      <c r="K178"/>
      <c r="L178"/>
      <c r="M178"/>
      <c r="N178"/>
      <c r="O178"/>
      <c r="P178"/>
      <c r="Q178"/>
      <c r="R178"/>
      <c r="S178"/>
      <c r="T178"/>
      <c r="U178"/>
      <c r="V178"/>
      <c r="W178"/>
      <c r="X178"/>
      <c r="Y178"/>
      <c r="Z178"/>
      <c r="AA178"/>
      <c r="AB178"/>
    </row>
    <row r="179" spans="1:28" ht="12.75" x14ac:dyDescent="0.2">
      <c r="A179" s="225"/>
      <c r="B179"/>
      <c r="C179"/>
      <c r="D179" s="224"/>
      <c r="E179"/>
      <c r="F179"/>
      <c r="G179"/>
      <c r="H179"/>
      <c r="I179"/>
      <c r="J179"/>
      <c r="K179"/>
      <c r="L179"/>
      <c r="M179"/>
      <c r="N179"/>
      <c r="O179"/>
      <c r="P179"/>
      <c r="Q179"/>
      <c r="R179"/>
      <c r="S179"/>
      <c r="T179"/>
      <c r="U179"/>
      <c r="V179"/>
      <c r="W179"/>
      <c r="X179"/>
      <c r="Y179"/>
      <c r="Z179"/>
      <c r="AA179"/>
      <c r="AB179"/>
    </row>
    <row r="180" spans="1:28" ht="12.75" x14ac:dyDescent="0.2">
      <c r="A180" s="225"/>
      <c r="B180"/>
      <c r="C180"/>
      <c r="D180" s="224"/>
      <c r="E180"/>
      <c r="F180"/>
      <c r="G180"/>
      <c r="H180"/>
      <c r="I180"/>
      <c r="J180"/>
      <c r="K180"/>
      <c r="L180"/>
      <c r="M180"/>
      <c r="N180"/>
      <c r="O180"/>
      <c r="P180"/>
      <c r="Q180"/>
      <c r="R180"/>
      <c r="S180"/>
      <c r="T180"/>
      <c r="U180"/>
      <c r="V180"/>
      <c r="W180"/>
      <c r="X180"/>
      <c r="Y180"/>
      <c r="Z180"/>
      <c r="AA180"/>
      <c r="AB180"/>
    </row>
    <row r="181" spans="1:28" ht="12.75" x14ac:dyDescent="0.2">
      <c r="A181" s="225"/>
      <c r="B181"/>
      <c r="C181"/>
      <c r="D181" s="224"/>
      <c r="E181"/>
      <c r="F181"/>
      <c r="G181"/>
      <c r="H181"/>
      <c r="I181"/>
      <c r="J181"/>
      <c r="K181"/>
      <c r="L181"/>
      <c r="M181"/>
      <c r="N181"/>
      <c r="O181"/>
      <c r="P181"/>
      <c r="Q181"/>
      <c r="R181"/>
      <c r="S181"/>
      <c r="T181"/>
      <c r="U181"/>
      <c r="V181"/>
      <c r="W181"/>
      <c r="X181"/>
      <c r="Y181"/>
      <c r="Z181"/>
      <c r="AA181"/>
      <c r="AB181"/>
    </row>
    <row r="182" spans="1:28" ht="12.75" x14ac:dyDescent="0.2">
      <c r="A182" s="225"/>
      <c r="B182"/>
      <c r="C182"/>
      <c r="D182" s="224"/>
      <c r="E182"/>
      <c r="F182"/>
      <c r="G182"/>
      <c r="H182"/>
      <c r="I182"/>
      <c r="J182"/>
      <c r="K182"/>
      <c r="L182"/>
      <c r="M182"/>
      <c r="N182"/>
      <c r="O182"/>
      <c r="P182"/>
      <c r="Q182"/>
      <c r="R182"/>
      <c r="S182"/>
      <c r="T182"/>
      <c r="U182"/>
      <c r="V182"/>
      <c r="W182"/>
      <c r="X182"/>
      <c r="Y182"/>
      <c r="Z182"/>
      <c r="AA182"/>
      <c r="AB182"/>
    </row>
    <row r="183" spans="1:28" ht="12.75" x14ac:dyDescent="0.2">
      <c r="A183" s="225"/>
      <c r="B183"/>
      <c r="C183"/>
      <c r="D183" s="224"/>
      <c r="E183"/>
      <c r="F183"/>
      <c r="G183"/>
      <c r="H183"/>
      <c r="I183"/>
      <c r="J183"/>
      <c r="K183"/>
      <c r="L183"/>
      <c r="M183"/>
      <c r="N183"/>
      <c r="O183"/>
      <c r="P183"/>
      <c r="Q183"/>
      <c r="R183"/>
      <c r="S183"/>
      <c r="T183"/>
      <c r="U183"/>
      <c r="V183"/>
      <c r="W183"/>
      <c r="X183"/>
      <c r="Y183"/>
      <c r="Z183"/>
      <c r="AA183"/>
      <c r="AB183"/>
    </row>
    <row r="184" spans="1:28" ht="12.75" x14ac:dyDescent="0.2">
      <c r="A184" s="225"/>
      <c r="B184"/>
      <c r="C184"/>
      <c r="D184" s="224"/>
      <c r="E184"/>
      <c r="F184"/>
      <c r="G184"/>
      <c r="H184"/>
      <c r="I184"/>
      <c r="J184"/>
      <c r="K184"/>
      <c r="L184"/>
      <c r="M184"/>
      <c r="N184"/>
      <c r="O184"/>
      <c r="P184"/>
      <c r="Q184"/>
      <c r="R184"/>
      <c r="S184"/>
      <c r="T184"/>
      <c r="U184"/>
      <c r="V184"/>
      <c r="W184"/>
      <c r="X184"/>
      <c r="Y184"/>
      <c r="Z184"/>
      <c r="AA184"/>
      <c r="AB184"/>
    </row>
    <row r="185" spans="1:28" ht="12.75" x14ac:dyDescent="0.2">
      <c r="A185" s="225"/>
      <c r="B185"/>
      <c r="C185"/>
      <c r="D185" s="224"/>
      <c r="E185"/>
      <c r="F185"/>
      <c r="G185"/>
      <c r="H185"/>
      <c r="I185"/>
      <c r="J185"/>
      <c r="K185"/>
      <c r="L185"/>
      <c r="M185"/>
      <c r="N185"/>
      <c r="O185"/>
      <c r="P185"/>
      <c r="Q185"/>
      <c r="R185"/>
      <c r="S185"/>
      <c r="T185"/>
      <c r="U185"/>
      <c r="V185"/>
      <c r="W185"/>
      <c r="X185"/>
      <c r="Y185"/>
      <c r="Z185"/>
      <c r="AA185"/>
      <c r="AB185"/>
    </row>
    <row r="186" spans="1:28" ht="12.75" x14ac:dyDescent="0.2">
      <c r="A186" s="225"/>
      <c r="B186"/>
      <c r="C186"/>
      <c r="D186" s="224"/>
      <c r="E186"/>
      <c r="F186"/>
      <c r="G186"/>
      <c r="H186"/>
      <c r="I186"/>
      <c r="J186"/>
      <c r="K186"/>
      <c r="L186"/>
      <c r="M186"/>
      <c r="N186"/>
      <c r="O186"/>
      <c r="P186"/>
      <c r="Q186"/>
      <c r="R186"/>
      <c r="S186"/>
      <c r="T186"/>
      <c r="U186"/>
      <c r="V186"/>
      <c r="W186"/>
      <c r="X186"/>
      <c r="Y186"/>
      <c r="Z186"/>
      <c r="AA186"/>
      <c r="AB186"/>
    </row>
    <row r="187" spans="1:28" ht="12.75" x14ac:dyDescent="0.2">
      <c r="A187" s="225"/>
      <c r="B187"/>
      <c r="C187"/>
      <c r="D187" s="224"/>
      <c r="E187"/>
      <c r="F187"/>
      <c r="G187"/>
      <c r="H187"/>
      <c r="I187"/>
      <c r="J187"/>
      <c r="K187"/>
      <c r="L187"/>
      <c r="M187"/>
      <c r="N187"/>
      <c r="O187"/>
      <c r="P187"/>
      <c r="Q187"/>
      <c r="R187"/>
      <c r="S187"/>
      <c r="T187"/>
      <c r="U187"/>
      <c r="V187"/>
      <c r="W187"/>
      <c r="X187"/>
      <c r="Y187"/>
      <c r="Z187"/>
      <c r="AA187"/>
      <c r="AB187"/>
    </row>
    <row r="188" spans="1:28" ht="12.75" x14ac:dyDescent="0.2">
      <c r="A188" s="225"/>
      <c r="B188"/>
      <c r="C188"/>
      <c r="D188" s="224"/>
      <c r="E188"/>
      <c r="F188"/>
      <c r="G188"/>
      <c r="H188"/>
      <c r="I188"/>
      <c r="J188"/>
      <c r="K188"/>
      <c r="L188"/>
      <c r="M188"/>
      <c r="N188"/>
      <c r="O188"/>
      <c r="P188"/>
      <c r="Q188"/>
      <c r="R188"/>
      <c r="S188"/>
      <c r="T188"/>
      <c r="U188"/>
      <c r="V188"/>
      <c r="W188"/>
      <c r="X188"/>
      <c r="Y188"/>
      <c r="Z188"/>
      <c r="AA188"/>
      <c r="AB188"/>
    </row>
    <row r="189" spans="1:28" ht="12.75" x14ac:dyDescent="0.2">
      <c r="A189" s="225"/>
      <c r="B189"/>
      <c r="C189"/>
      <c r="D189" s="224"/>
      <c r="E189"/>
      <c r="F189"/>
      <c r="G189"/>
      <c r="H189"/>
      <c r="I189"/>
      <c r="J189"/>
      <c r="K189"/>
      <c r="L189"/>
      <c r="M189"/>
      <c r="N189"/>
      <c r="O189"/>
      <c r="P189"/>
      <c r="Q189"/>
      <c r="R189"/>
      <c r="S189"/>
      <c r="T189"/>
      <c r="U189"/>
      <c r="V189"/>
      <c r="W189"/>
      <c r="X189"/>
      <c r="Y189"/>
      <c r="Z189"/>
      <c r="AA189"/>
      <c r="AB189"/>
    </row>
    <row r="190" spans="1:28" ht="12.75" x14ac:dyDescent="0.2">
      <c r="A190" s="225"/>
      <c r="B190"/>
      <c r="C190"/>
      <c r="D190" s="224"/>
      <c r="E190"/>
      <c r="F190"/>
      <c r="G190"/>
      <c r="H190"/>
      <c r="I190"/>
      <c r="J190"/>
      <c r="K190"/>
      <c r="L190"/>
      <c r="M190"/>
      <c r="N190"/>
      <c r="O190"/>
      <c r="P190"/>
      <c r="Q190"/>
      <c r="R190"/>
      <c r="S190"/>
      <c r="T190"/>
      <c r="U190"/>
      <c r="V190"/>
      <c r="W190"/>
      <c r="X190"/>
      <c r="Y190"/>
      <c r="Z190"/>
      <c r="AA190"/>
      <c r="AB190"/>
    </row>
    <row r="191" spans="1:28" ht="12.75" x14ac:dyDescent="0.2">
      <c r="A191" s="225"/>
      <c r="B191"/>
      <c r="C191"/>
      <c r="D191" s="224"/>
      <c r="E191"/>
      <c r="F191"/>
      <c r="G191"/>
      <c r="H191"/>
      <c r="I191"/>
      <c r="J191"/>
      <c r="K191"/>
      <c r="L191"/>
      <c r="M191"/>
      <c r="N191"/>
      <c r="O191"/>
      <c r="P191"/>
      <c r="Q191"/>
      <c r="R191"/>
      <c r="S191"/>
      <c r="T191"/>
      <c r="U191"/>
      <c r="V191"/>
      <c r="W191"/>
      <c r="X191"/>
      <c r="Y191"/>
      <c r="Z191"/>
      <c r="AA191"/>
      <c r="AB191"/>
    </row>
    <row r="192" spans="1:28" ht="12.75" x14ac:dyDescent="0.2">
      <c r="A192" s="225"/>
      <c r="B192"/>
      <c r="C192"/>
      <c r="D192" s="224"/>
      <c r="E192"/>
      <c r="F192"/>
      <c r="G192"/>
      <c r="H192"/>
      <c r="I192"/>
      <c r="J192"/>
      <c r="K192"/>
      <c r="L192"/>
      <c r="M192"/>
      <c r="N192"/>
      <c r="O192"/>
      <c r="P192"/>
      <c r="Q192"/>
      <c r="R192"/>
      <c r="S192"/>
      <c r="T192"/>
      <c r="U192"/>
      <c r="V192"/>
      <c r="W192"/>
      <c r="X192"/>
      <c r="Y192"/>
      <c r="Z192"/>
      <c r="AA192"/>
      <c r="AB192"/>
    </row>
    <row r="193" spans="1:28" ht="12.75" x14ac:dyDescent="0.2">
      <c r="A193" s="225"/>
      <c r="B193"/>
      <c r="C193"/>
      <c r="D193" s="224"/>
      <c r="E193"/>
      <c r="F193"/>
      <c r="G193"/>
      <c r="H193"/>
      <c r="I193"/>
      <c r="J193"/>
      <c r="K193"/>
      <c r="L193"/>
      <c r="M193"/>
      <c r="N193"/>
      <c r="O193"/>
      <c r="P193"/>
      <c r="Q193"/>
      <c r="R193"/>
      <c r="S193"/>
      <c r="T193"/>
      <c r="U193"/>
      <c r="V193"/>
      <c r="W193"/>
      <c r="X193"/>
      <c r="Y193"/>
      <c r="Z193"/>
      <c r="AA193"/>
      <c r="AB193"/>
    </row>
    <row r="194" spans="1:28" ht="12.75" x14ac:dyDescent="0.2">
      <c r="A194" s="225"/>
      <c r="B194"/>
      <c r="C194"/>
      <c r="D194" s="224"/>
      <c r="E194"/>
      <c r="F194"/>
      <c r="G194"/>
      <c r="H194"/>
      <c r="I194"/>
      <c r="J194"/>
      <c r="K194"/>
      <c r="L194"/>
      <c r="M194"/>
      <c r="N194"/>
      <c r="O194"/>
      <c r="P194"/>
      <c r="Q194"/>
      <c r="R194"/>
      <c r="S194"/>
      <c r="T194"/>
      <c r="U194"/>
      <c r="V194"/>
      <c r="W194"/>
      <c r="X194"/>
      <c r="Y194"/>
      <c r="Z194"/>
      <c r="AA194"/>
      <c r="AB194"/>
    </row>
    <row r="195" spans="1:28" ht="12.75" x14ac:dyDescent="0.2">
      <c r="A195" s="225"/>
      <c r="B195"/>
      <c r="C195"/>
      <c r="D195" s="224"/>
      <c r="E195"/>
      <c r="F195"/>
      <c r="G195"/>
      <c r="H195"/>
      <c r="I195"/>
      <c r="J195"/>
      <c r="K195"/>
      <c r="L195"/>
      <c r="M195"/>
      <c r="N195"/>
      <c r="O195"/>
      <c r="P195"/>
      <c r="Q195"/>
      <c r="R195"/>
      <c r="S195"/>
      <c r="T195"/>
      <c r="U195"/>
      <c r="V195"/>
      <c r="W195"/>
      <c r="X195"/>
      <c r="Y195"/>
      <c r="Z195"/>
      <c r="AA195"/>
      <c r="AB195"/>
    </row>
    <row r="196" spans="1:28" ht="12.75" x14ac:dyDescent="0.2">
      <c r="A196" s="225"/>
      <c r="B196"/>
      <c r="C196"/>
      <c r="D196" s="224"/>
      <c r="E196"/>
      <c r="F196"/>
      <c r="G196"/>
      <c r="H196"/>
      <c r="I196"/>
      <c r="J196"/>
      <c r="K196"/>
      <c r="L196"/>
      <c r="M196"/>
      <c r="N196"/>
      <c r="O196"/>
      <c r="P196"/>
      <c r="Q196"/>
      <c r="R196"/>
      <c r="S196"/>
      <c r="T196"/>
      <c r="U196"/>
      <c r="V196"/>
      <c r="W196"/>
      <c r="X196"/>
      <c r="Y196"/>
      <c r="Z196"/>
      <c r="AA196"/>
      <c r="AB196"/>
    </row>
    <row r="197" spans="1:28" ht="12.75" x14ac:dyDescent="0.2">
      <c r="A197" s="225"/>
      <c r="B197"/>
      <c r="C197"/>
      <c r="D197" s="224"/>
      <c r="E197"/>
      <c r="F197"/>
      <c r="G197"/>
      <c r="H197"/>
      <c r="I197"/>
      <c r="J197"/>
      <c r="K197"/>
      <c r="L197"/>
      <c r="M197"/>
      <c r="N197"/>
      <c r="O197"/>
      <c r="P197"/>
      <c r="Q197"/>
      <c r="R197"/>
      <c r="S197"/>
      <c r="T197"/>
      <c r="U197"/>
      <c r="V197"/>
      <c r="W197"/>
      <c r="X197"/>
      <c r="Y197"/>
      <c r="Z197"/>
      <c r="AA197"/>
      <c r="AB197"/>
    </row>
    <row r="198" spans="1:28" ht="12.75" x14ac:dyDescent="0.2">
      <c r="A198" s="225"/>
      <c r="B198"/>
      <c r="C198"/>
      <c r="D198" s="224"/>
      <c r="E198"/>
      <c r="F198"/>
      <c r="G198"/>
      <c r="H198"/>
      <c r="I198"/>
      <c r="J198"/>
      <c r="K198"/>
      <c r="L198"/>
      <c r="M198"/>
      <c r="N198"/>
      <c r="O198"/>
      <c r="P198"/>
      <c r="Q198"/>
      <c r="R198"/>
      <c r="S198"/>
      <c r="T198"/>
      <c r="U198"/>
      <c r="V198"/>
      <c r="W198"/>
      <c r="X198"/>
      <c r="Y198"/>
      <c r="Z198"/>
      <c r="AA198"/>
      <c r="AB198"/>
    </row>
    <row r="199" spans="1:28" ht="12.75" x14ac:dyDescent="0.2">
      <c r="A199" s="225"/>
      <c r="B199"/>
      <c r="C199"/>
      <c r="D199" s="224"/>
      <c r="E199"/>
      <c r="F199"/>
      <c r="G199"/>
      <c r="H199"/>
      <c r="I199"/>
      <c r="J199"/>
      <c r="K199"/>
      <c r="L199"/>
      <c r="M199"/>
      <c r="N199"/>
      <c r="O199"/>
      <c r="P199"/>
      <c r="Q199"/>
      <c r="R199"/>
      <c r="S199"/>
      <c r="T199"/>
      <c r="U199"/>
      <c r="V199"/>
      <c r="W199"/>
      <c r="X199"/>
      <c r="Y199"/>
      <c r="Z199"/>
      <c r="AA199"/>
      <c r="AB199"/>
    </row>
    <row r="200" spans="1:28" ht="12.75" x14ac:dyDescent="0.2">
      <c r="A200" s="225"/>
      <c r="B200"/>
      <c r="C200"/>
      <c r="D200" s="224"/>
      <c r="E200"/>
      <c r="F200"/>
      <c r="G200"/>
      <c r="H200"/>
      <c r="I200"/>
      <c r="J200"/>
      <c r="K200"/>
      <c r="L200"/>
      <c r="M200"/>
      <c r="N200"/>
      <c r="O200"/>
      <c r="P200"/>
      <c r="Q200"/>
      <c r="R200"/>
      <c r="S200"/>
      <c r="T200"/>
      <c r="U200"/>
      <c r="V200"/>
      <c r="W200"/>
      <c r="X200"/>
      <c r="Y200"/>
      <c r="Z200"/>
      <c r="AA200"/>
      <c r="AB200"/>
    </row>
    <row r="201" spans="1:28" ht="12.75" x14ac:dyDescent="0.2">
      <c r="A201" s="225"/>
      <c r="B201"/>
      <c r="C201"/>
      <c r="D201" s="224"/>
      <c r="E201"/>
      <c r="F201"/>
      <c r="G201"/>
      <c r="H201"/>
      <c r="I201"/>
      <c r="J201"/>
      <c r="K201"/>
      <c r="L201"/>
      <c r="M201"/>
      <c r="N201"/>
      <c r="O201"/>
      <c r="P201"/>
      <c r="Q201"/>
      <c r="R201"/>
      <c r="S201"/>
      <c r="T201"/>
      <c r="U201"/>
      <c r="V201"/>
      <c r="W201"/>
      <c r="X201"/>
      <c r="Y201"/>
      <c r="Z201"/>
      <c r="AA201"/>
      <c r="AB201"/>
    </row>
    <row r="202" spans="1:28" ht="12.75" x14ac:dyDescent="0.2">
      <c r="A202" s="225"/>
      <c r="B202"/>
      <c r="C202"/>
      <c r="D202" s="224"/>
      <c r="E202"/>
      <c r="F202"/>
      <c r="G202"/>
      <c r="H202"/>
      <c r="I202"/>
      <c r="J202"/>
      <c r="K202"/>
      <c r="L202"/>
      <c r="M202"/>
      <c r="N202"/>
      <c r="O202"/>
      <c r="P202"/>
      <c r="Q202"/>
      <c r="R202"/>
      <c r="S202"/>
      <c r="T202"/>
      <c r="U202"/>
      <c r="V202"/>
      <c r="W202"/>
      <c r="X202"/>
      <c r="Y202"/>
      <c r="Z202"/>
      <c r="AA202"/>
      <c r="AB202"/>
    </row>
    <row r="203" spans="1:28" ht="12.75" x14ac:dyDescent="0.2">
      <c r="A203" s="225"/>
      <c r="B203"/>
      <c r="C203"/>
      <c r="D203" s="224"/>
      <c r="E203"/>
      <c r="F203"/>
      <c r="G203"/>
      <c r="H203"/>
      <c r="I203"/>
      <c r="J203"/>
      <c r="K203"/>
      <c r="L203"/>
      <c r="M203"/>
      <c r="N203"/>
      <c r="O203"/>
      <c r="P203"/>
      <c r="Q203"/>
      <c r="R203"/>
      <c r="S203"/>
      <c r="T203"/>
      <c r="U203"/>
      <c r="V203"/>
      <c r="W203"/>
      <c r="X203"/>
      <c r="Y203"/>
      <c r="Z203"/>
      <c r="AA203"/>
      <c r="AB203"/>
    </row>
    <row r="204" spans="1:28" ht="12.75" x14ac:dyDescent="0.2">
      <c r="A204" s="225"/>
      <c r="B204"/>
      <c r="C204"/>
      <c r="D204" s="224"/>
      <c r="E204"/>
      <c r="F204"/>
      <c r="G204"/>
      <c r="H204"/>
      <c r="I204"/>
      <c r="J204"/>
      <c r="K204"/>
      <c r="L204"/>
      <c r="M204"/>
      <c r="N204"/>
      <c r="O204"/>
      <c r="P204"/>
      <c r="Q204"/>
      <c r="R204"/>
      <c r="S204"/>
      <c r="T204"/>
      <c r="U204"/>
      <c r="V204"/>
      <c r="W204"/>
      <c r="X204"/>
      <c r="Y204"/>
      <c r="Z204"/>
      <c r="AA204"/>
      <c r="AB204"/>
    </row>
    <row r="205" spans="1:28" ht="12.75" x14ac:dyDescent="0.2">
      <c r="A205" s="225"/>
      <c r="B205"/>
      <c r="C205"/>
      <c r="D205" s="224"/>
      <c r="E205"/>
      <c r="F205"/>
      <c r="G205"/>
      <c r="H205"/>
      <c r="I205"/>
      <c r="J205"/>
      <c r="K205"/>
      <c r="L205"/>
      <c r="M205"/>
      <c r="N205"/>
      <c r="O205"/>
      <c r="P205"/>
      <c r="Q205"/>
      <c r="R205"/>
      <c r="S205"/>
      <c r="T205"/>
      <c r="U205"/>
      <c r="V205"/>
      <c r="W205"/>
      <c r="X205"/>
      <c r="Y205"/>
      <c r="Z205"/>
      <c r="AA205"/>
      <c r="AB205"/>
    </row>
    <row r="206" spans="1:28" ht="12.75" x14ac:dyDescent="0.2">
      <c r="A206" s="225"/>
      <c r="B206"/>
      <c r="C206"/>
      <c r="D206" s="224"/>
      <c r="E206"/>
      <c r="F206"/>
      <c r="G206"/>
      <c r="H206"/>
      <c r="I206"/>
      <c r="J206"/>
      <c r="K206"/>
      <c r="L206"/>
      <c r="M206"/>
      <c r="N206"/>
      <c r="O206"/>
      <c r="P206"/>
      <c r="Q206"/>
      <c r="R206"/>
      <c r="S206"/>
      <c r="T206"/>
      <c r="U206"/>
      <c r="V206"/>
      <c r="W206"/>
      <c r="X206"/>
      <c r="Y206"/>
      <c r="Z206"/>
      <c r="AA206"/>
      <c r="AB206"/>
    </row>
    <row r="207" spans="1:28" ht="12.75" x14ac:dyDescent="0.2">
      <c r="A207" s="225"/>
      <c r="B207"/>
      <c r="C207"/>
      <c r="D207" s="224"/>
      <c r="E207"/>
      <c r="F207"/>
      <c r="G207"/>
      <c r="H207"/>
      <c r="I207"/>
      <c r="J207"/>
      <c r="K207"/>
      <c r="L207"/>
      <c r="M207"/>
      <c r="N207"/>
      <c r="O207"/>
      <c r="P207"/>
      <c r="Q207"/>
      <c r="R207"/>
      <c r="S207"/>
      <c r="T207"/>
      <c r="U207"/>
      <c r="V207"/>
      <c r="W207"/>
      <c r="X207"/>
      <c r="Y207"/>
      <c r="Z207"/>
      <c r="AA207"/>
      <c r="AB207"/>
    </row>
    <row r="208" spans="1:28" ht="12.75" x14ac:dyDescent="0.2">
      <c r="A208" s="225"/>
      <c r="B208"/>
      <c r="C208"/>
      <c r="D208" s="224"/>
      <c r="E208"/>
      <c r="F208"/>
      <c r="G208"/>
      <c r="H208"/>
      <c r="I208"/>
      <c r="J208"/>
      <c r="K208"/>
      <c r="L208"/>
      <c r="M208"/>
      <c r="N208"/>
      <c r="O208"/>
      <c r="P208"/>
      <c r="Q208"/>
      <c r="R208"/>
      <c r="S208"/>
      <c r="T208"/>
      <c r="U208"/>
      <c r="V208"/>
      <c r="W208"/>
      <c r="X208"/>
      <c r="Y208"/>
      <c r="Z208"/>
      <c r="AA208"/>
      <c r="AB208"/>
    </row>
    <row r="209" spans="1:28" ht="12.75" x14ac:dyDescent="0.2">
      <c r="A209" s="225"/>
      <c r="B209"/>
      <c r="C209"/>
      <c r="D209" s="224"/>
      <c r="E209"/>
      <c r="F209"/>
      <c r="G209"/>
      <c r="H209"/>
      <c r="I209"/>
      <c r="J209"/>
      <c r="K209"/>
      <c r="L209"/>
      <c r="M209"/>
      <c r="N209"/>
      <c r="O209"/>
      <c r="P209"/>
      <c r="Q209"/>
      <c r="R209"/>
      <c r="S209"/>
      <c r="T209"/>
      <c r="U209"/>
      <c r="V209"/>
      <c r="W209"/>
      <c r="X209"/>
      <c r="Y209"/>
      <c r="Z209"/>
      <c r="AA209"/>
      <c r="AB209"/>
    </row>
    <row r="210" spans="1:28" ht="12.75" x14ac:dyDescent="0.2">
      <c r="A210" s="225"/>
      <c r="B210"/>
      <c r="C210"/>
      <c r="D210" s="224"/>
      <c r="E210"/>
      <c r="F210"/>
      <c r="G210"/>
      <c r="H210"/>
      <c r="I210"/>
      <c r="J210"/>
      <c r="K210"/>
      <c r="L210"/>
      <c r="M210"/>
      <c r="N210"/>
      <c r="O210"/>
      <c r="P210"/>
      <c r="Q210"/>
      <c r="R210"/>
      <c r="S210"/>
      <c r="T210"/>
      <c r="U210"/>
      <c r="V210"/>
      <c r="W210"/>
      <c r="X210"/>
      <c r="Y210"/>
      <c r="Z210"/>
      <c r="AA210"/>
      <c r="AB210"/>
    </row>
    <row r="211" spans="1:28" ht="12.75" x14ac:dyDescent="0.2">
      <c r="A211" s="225"/>
      <c r="B211"/>
      <c r="C211"/>
      <c r="D211" s="224"/>
      <c r="E211"/>
      <c r="F211"/>
      <c r="G211"/>
      <c r="H211"/>
      <c r="I211"/>
      <c r="J211"/>
      <c r="K211"/>
      <c r="L211"/>
      <c r="M211"/>
      <c r="N211"/>
      <c r="O211"/>
      <c r="P211"/>
      <c r="Q211"/>
      <c r="R211"/>
      <c r="S211"/>
      <c r="T211"/>
      <c r="U211"/>
      <c r="V211"/>
      <c r="W211"/>
      <c r="X211"/>
      <c r="Y211"/>
      <c r="Z211"/>
      <c r="AA211"/>
      <c r="AB211"/>
    </row>
    <row r="212" spans="1:28" ht="12.75" x14ac:dyDescent="0.2">
      <c r="A212" s="225"/>
      <c r="B212"/>
      <c r="C212"/>
      <c r="D212" s="224"/>
      <c r="E212"/>
      <c r="F212"/>
      <c r="G212"/>
      <c r="H212"/>
      <c r="I212"/>
      <c r="J212"/>
      <c r="K212"/>
      <c r="L212"/>
      <c r="M212"/>
      <c r="N212"/>
      <c r="O212"/>
      <c r="P212"/>
      <c r="Q212"/>
      <c r="R212"/>
      <c r="S212"/>
      <c r="T212"/>
      <c r="U212"/>
      <c r="V212"/>
      <c r="W212"/>
      <c r="X212"/>
      <c r="Y212"/>
      <c r="Z212"/>
      <c r="AA212"/>
      <c r="AB212"/>
    </row>
    <row r="213" spans="1:28" ht="12.75" x14ac:dyDescent="0.2">
      <c r="A213" s="225"/>
      <c r="B213"/>
      <c r="C213"/>
      <c r="D213" s="224"/>
      <c r="E213"/>
      <c r="F213"/>
      <c r="G213"/>
      <c r="H213"/>
      <c r="I213"/>
      <c r="J213"/>
      <c r="K213"/>
      <c r="L213"/>
      <c r="M213"/>
      <c r="N213"/>
      <c r="O213"/>
      <c r="P213"/>
      <c r="Q213"/>
      <c r="R213"/>
      <c r="S213"/>
      <c r="T213"/>
      <c r="U213"/>
      <c r="V213"/>
      <c r="W213"/>
      <c r="X213"/>
      <c r="Y213"/>
      <c r="Z213"/>
      <c r="AA213"/>
      <c r="AB213"/>
    </row>
    <row r="214" spans="1:28" ht="12.75" x14ac:dyDescent="0.2">
      <c r="A214" s="225"/>
      <c r="B214"/>
      <c r="C214"/>
      <c r="D214" s="224"/>
      <c r="E214"/>
      <c r="F214"/>
      <c r="G214"/>
      <c r="H214"/>
      <c r="I214"/>
      <c r="J214"/>
      <c r="K214"/>
      <c r="L214"/>
      <c r="M214"/>
      <c r="N214"/>
      <c r="O214"/>
      <c r="P214"/>
      <c r="Q214"/>
      <c r="R214"/>
      <c r="S214"/>
      <c r="T214"/>
      <c r="U214"/>
      <c r="V214"/>
      <c r="W214"/>
      <c r="X214"/>
      <c r="Y214"/>
      <c r="Z214"/>
      <c r="AA214"/>
      <c r="AB214"/>
    </row>
    <row r="215" spans="1:28" ht="12.75" x14ac:dyDescent="0.2">
      <c r="A215" s="225"/>
      <c r="B215"/>
      <c r="C215"/>
      <c r="D215" s="224"/>
      <c r="E215"/>
      <c r="F215"/>
      <c r="G215"/>
      <c r="H215"/>
      <c r="I215"/>
      <c r="J215"/>
      <c r="K215"/>
      <c r="L215"/>
      <c r="M215"/>
      <c r="N215"/>
      <c r="O215"/>
      <c r="P215"/>
      <c r="Q215"/>
      <c r="R215"/>
      <c r="S215"/>
      <c r="T215"/>
      <c r="U215"/>
      <c r="V215"/>
      <c r="W215"/>
      <c r="X215"/>
      <c r="Y215"/>
      <c r="Z215"/>
      <c r="AA215"/>
      <c r="AB215"/>
    </row>
    <row r="216" spans="1:28" ht="12.75" x14ac:dyDescent="0.2">
      <c r="A216" s="225"/>
      <c r="B216"/>
      <c r="C216"/>
      <c r="D216" s="224"/>
      <c r="E216"/>
      <c r="F216"/>
      <c r="G216"/>
      <c r="H216"/>
      <c r="I216"/>
      <c r="J216"/>
      <c r="K216"/>
      <c r="L216"/>
      <c r="M216"/>
      <c r="N216"/>
      <c r="O216"/>
      <c r="P216"/>
      <c r="Q216"/>
      <c r="R216"/>
      <c r="S216"/>
      <c r="T216"/>
      <c r="U216"/>
      <c r="V216"/>
      <c r="W216"/>
      <c r="X216"/>
      <c r="Y216"/>
      <c r="Z216"/>
      <c r="AA216"/>
      <c r="AB216"/>
    </row>
    <row r="217" spans="1:28" ht="12.75" x14ac:dyDescent="0.2">
      <c r="A217" s="225"/>
      <c r="B217"/>
      <c r="C217"/>
      <c r="D217" s="224"/>
      <c r="E217"/>
    </row>
    <row r="218" spans="1:28" ht="12.75" x14ac:dyDescent="0.2">
      <c r="A218" s="225"/>
      <c r="B218"/>
      <c r="C218"/>
      <c r="D218" s="224"/>
      <c r="E218"/>
    </row>
    <row r="219" spans="1:28" ht="12.75" x14ac:dyDescent="0.2">
      <c r="A219" s="225"/>
      <c r="B219"/>
      <c r="C219"/>
      <c r="D219" s="224"/>
      <c r="E219"/>
    </row>
    <row r="220" spans="1:28" ht="12.75" x14ac:dyDescent="0.2">
      <c r="A220" s="225"/>
      <c r="B220"/>
      <c r="C220"/>
      <c r="D220" s="224"/>
      <c r="E220"/>
    </row>
    <row r="221" spans="1:28" ht="12.75" x14ac:dyDescent="0.2">
      <c r="A221" s="225"/>
      <c r="B221"/>
      <c r="C221"/>
      <c r="D221" s="224"/>
      <c r="E221"/>
    </row>
    <row r="222" spans="1:28" ht="12.75" x14ac:dyDescent="0.2">
      <c r="A222" s="225"/>
      <c r="B222"/>
      <c r="C222"/>
      <c r="D222" s="224"/>
      <c r="E222"/>
    </row>
    <row r="223" spans="1:28" ht="12.75" x14ac:dyDescent="0.2">
      <c r="A223" s="225"/>
      <c r="B223"/>
      <c r="C223"/>
      <c r="D223" s="224"/>
      <c r="E223"/>
    </row>
    <row r="224" spans="1:28" ht="12.75" x14ac:dyDescent="0.2">
      <c r="A224" s="225"/>
      <c r="B224"/>
      <c r="C224"/>
      <c r="D224" s="224"/>
      <c r="E224"/>
    </row>
    <row r="225" spans="1:5" ht="12.75" x14ac:dyDescent="0.2">
      <c r="A225" s="225"/>
      <c r="B225"/>
      <c r="C225"/>
      <c r="D225" s="224"/>
      <c r="E225"/>
    </row>
    <row r="226" spans="1:5" ht="12.75" x14ac:dyDescent="0.2">
      <c r="A226" s="225"/>
      <c r="B226"/>
      <c r="C226"/>
      <c r="D226" s="224"/>
      <c r="E226"/>
    </row>
    <row r="227" spans="1:5" ht="12.75" x14ac:dyDescent="0.2">
      <c r="A227" s="225"/>
      <c r="B227"/>
      <c r="C227"/>
      <c r="D227" s="224"/>
      <c r="E227"/>
    </row>
    <row r="228" spans="1:5" ht="12.75" x14ac:dyDescent="0.2">
      <c r="A228" s="225"/>
      <c r="B228"/>
      <c r="C228"/>
      <c r="D228" s="224"/>
      <c r="E228"/>
    </row>
    <row r="229" spans="1:5" ht="12.75" x14ac:dyDescent="0.2">
      <c r="A229" s="225"/>
      <c r="B229"/>
      <c r="C229"/>
      <c r="D229" s="224"/>
      <c r="E229"/>
    </row>
    <row r="230" spans="1:5" ht="12.75" x14ac:dyDescent="0.2">
      <c r="A230" s="225"/>
      <c r="B230"/>
      <c r="C230"/>
      <c r="D230" s="224"/>
      <c r="E230"/>
    </row>
    <row r="231" spans="1:5" ht="12.75" x14ac:dyDescent="0.2">
      <c r="A231" s="225"/>
      <c r="B231"/>
      <c r="C231"/>
      <c r="D231" s="224"/>
      <c r="E231"/>
    </row>
    <row r="232" spans="1:5" ht="12.75" x14ac:dyDescent="0.2">
      <c r="A232" s="225"/>
      <c r="B232"/>
      <c r="C232"/>
      <c r="D232" s="224"/>
      <c r="E232"/>
    </row>
    <row r="233" spans="1:5" ht="12.75" x14ac:dyDescent="0.2">
      <c r="A233" s="225"/>
      <c r="B233"/>
      <c r="C233"/>
      <c r="D233" s="224"/>
      <c r="E233"/>
    </row>
    <row r="234" spans="1:5" ht="12.75" x14ac:dyDescent="0.2">
      <c r="A234" s="225"/>
      <c r="B234"/>
      <c r="C234"/>
      <c r="D234" s="224"/>
      <c r="E234"/>
    </row>
    <row r="235" spans="1:5" ht="12.75" x14ac:dyDescent="0.2">
      <c r="A235" s="225"/>
      <c r="B235"/>
      <c r="C235"/>
      <c r="D235" s="224"/>
      <c r="E235"/>
    </row>
    <row r="236" spans="1:5" ht="12.75" x14ac:dyDescent="0.2">
      <c r="A236" s="225"/>
      <c r="B236"/>
      <c r="C236"/>
      <c r="D236" s="224"/>
      <c r="E236"/>
    </row>
    <row r="237" spans="1:5" ht="12.75" x14ac:dyDescent="0.2">
      <c r="A237" s="225"/>
      <c r="B237"/>
      <c r="C237"/>
      <c r="D237" s="224"/>
      <c r="E237"/>
    </row>
    <row r="238" spans="1:5" ht="12.75" x14ac:dyDescent="0.2">
      <c r="A238" s="225"/>
      <c r="B238"/>
      <c r="C238"/>
      <c r="D238" s="224"/>
      <c r="E238"/>
    </row>
    <row r="239" spans="1:5" ht="12.75" x14ac:dyDescent="0.2">
      <c r="A239" s="225"/>
      <c r="B239"/>
      <c r="C239"/>
      <c r="D239" s="224"/>
      <c r="E239"/>
    </row>
    <row r="240" spans="1:5" ht="12.75" x14ac:dyDescent="0.2">
      <c r="A240" s="225"/>
      <c r="B240"/>
      <c r="C240"/>
      <c r="D240" s="224"/>
      <c r="E240"/>
    </row>
    <row r="241" spans="1:5" ht="12.75" x14ac:dyDescent="0.2">
      <c r="A241" s="225"/>
      <c r="B241"/>
      <c r="C241"/>
      <c r="D241" s="224"/>
      <c r="E241"/>
    </row>
    <row r="242" spans="1:5" ht="12.75" x14ac:dyDescent="0.2">
      <c r="A242" s="225"/>
      <c r="B242"/>
      <c r="C242"/>
      <c r="D242" s="224"/>
      <c r="E242"/>
    </row>
    <row r="243" spans="1:5" ht="12.75" x14ac:dyDescent="0.2">
      <c r="A243" s="225"/>
      <c r="B243"/>
      <c r="C243"/>
      <c r="D243" s="224"/>
      <c r="E243"/>
    </row>
    <row r="244" spans="1:5" ht="12.75" x14ac:dyDescent="0.2">
      <c r="A244" s="225"/>
      <c r="B244"/>
      <c r="C244"/>
      <c r="D244" s="224"/>
      <c r="E244"/>
    </row>
    <row r="245" spans="1:5" ht="12.75" x14ac:dyDescent="0.2">
      <c r="A245" s="225"/>
      <c r="B245"/>
      <c r="C245"/>
      <c r="D245" s="224"/>
      <c r="E245"/>
    </row>
    <row r="246" spans="1:5" ht="12.75" x14ac:dyDescent="0.2">
      <c r="A246" s="225"/>
      <c r="B246"/>
      <c r="C246"/>
      <c r="D246" s="224"/>
      <c r="E246"/>
    </row>
    <row r="247" spans="1:5" ht="12.75" x14ac:dyDescent="0.2">
      <c r="A247" s="225"/>
      <c r="B247"/>
      <c r="C247"/>
      <c r="D247" s="224"/>
      <c r="E247"/>
    </row>
    <row r="248" spans="1:5" ht="12.75" x14ac:dyDescent="0.2">
      <c r="A248" s="225"/>
      <c r="B248"/>
      <c r="C248"/>
      <c r="D248" s="224"/>
      <c r="E248"/>
    </row>
    <row r="249" spans="1:5" ht="12.75" x14ac:dyDescent="0.2">
      <c r="A249" s="225"/>
      <c r="B249"/>
      <c r="C249"/>
      <c r="D249" s="224"/>
      <c r="E249"/>
    </row>
    <row r="250" spans="1:5" ht="12.75" x14ac:dyDescent="0.2">
      <c r="A250" s="225"/>
      <c r="B250"/>
      <c r="C250"/>
      <c r="D250" s="224"/>
      <c r="E250"/>
    </row>
    <row r="251" spans="1:5" ht="12.75" x14ac:dyDescent="0.2">
      <c r="A251" s="225"/>
      <c r="B251"/>
      <c r="C251"/>
      <c r="D251" s="224"/>
      <c r="E251"/>
    </row>
    <row r="252" spans="1:5" ht="12.75" x14ac:dyDescent="0.2">
      <c r="A252" s="225"/>
      <c r="B252"/>
      <c r="C252"/>
      <c r="D252" s="224"/>
      <c r="E252"/>
    </row>
    <row r="253" spans="1:5" ht="12.75" x14ac:dyDescent="0.2">
      <c r="A253" s="225"/>
      <c r="B253"/>
      <c r="C253"/>
      <c r="D253" s="224"/>
      <c r="E253"/>
    </row>
    <row r="254" spans="1:5" ht="12.75" x14ac:dyDescent="0.2">
      <c r="A254" s="225"/>
      <c r="B254"/>
      <c r="C254"/>
      <c r="D254" s="224"/>
      <c r="E254"/>
    </row>
    <row r="255" spans="1:5" ht="12.75" x14ac:dyDescent="0.2">
      <c r="A255" s="225"/>
      <c r="B255"/>
      <c r="C255"/>
      <c r="D255" s="224"/>
      <c r="E255"/>
    </row>
    <row r="256" spans="1:5" ht="12.75" x14ac:dyDescent="0.2">
      <c r="A256" s="225"/>
      <c r="B256"/>
      <c r="C256"/>
      <c r="D256" s="224"/>
      <c r="E256"/>
    </row>
    <row r="257" spans="1:5" ht="12.75" x14ac:dyDescent="0.2">
      <c r="A257" s="225"/>
      <c r="B257"/>
      <c r="C257"/>
      <c r="D257" s="224"/>
      <c r="E257"/>
    </row>
    <row r="258" spans="1:5" ht="12.75" x14ac:dyDescent="0.2">
      <c r="A258" s="225"/>
      <c r="B258"/>
      <c r="C258"/>
      <c r="D258" s="224"/>
      <c r="E258"/>
    </row>
    <row r="259" spans="1:5" ht="12.75" x14ac:dyDescent="0.2">
      <c r="A259" s="225"/>
      <c r="B259"/>
      <c r="C259"/>
      <c r="D259" s="224"/>
      <c r="E259"/>
    </row>
    <row r="260" spans="1:5" ht="12.75" x14ac:dyDescent="0.2">
      <c r="A260" s="225"/>
      <c r="B260"/>
      <c r="C260"/>
      <c r="D260" s="224"/>
      <c r="E260"/>
    </row>
    <row r="261" spans="1:5" ht="12.75" x14ac:dyDescent="0.2">
      <c r="A261" s="225"/>
      <c r="B261"/>
      <c r="C261"/>
      <c r="D261" s="224"/>
      <c r="E261"/>
    </row>
    <row r="262" spans="1:5" ht="12.75" x14ac:dyDescent="0.2">
      <c r="A262" s="225"/>
      <c r="B262"/>
      <c r="C262"/>
      <c r="D262" s="224"/>
      <c r="E262"/>
    </row>
    <row r="263" spans="1:5" ht="12.75" x14ac:dyDescent="0.2">
      <c r="A263" s="225"/>
      <c r="B263"/>
      <c r="C263"/>
      <c r="D263" s="224"/>
      <c r="E263"/>
    </row>
    <row r="264" spans="1:5" ht="12.75" x14ac:dyDescent="0.2">
      <c r="A264" s="225"/>
      <c r="B264"/>
      <c r="C264"/>
      <c r="D264" s="224"/>
      <c r="E264"/>
    </row>
    <row r="265" spans="1:5" ht="12.75" x14ac:dyDescent="0.2">
      <c r="A265" s="225"/>
      <c r="B265"/>
      <c r="C265"/>
      <c r="D265" s="224"/>
      <c r="E265"/>
    </row>
    <row r="266" spans="1:5" ht="12.75" x14ac:dyDescent="0.2">
      <c r="A266" s="225"/>
      <c r="B266"/>
      <c r="C266"/>
      <c r="D266" s="224"/>
      <c r="E266"/>
    </row>
    <row r="267" spans="1:5" ht="12.75" x14ac:dyDescent="0.2">
      <c r="A267" s="225"/>
      <c r="B267"/>
      <c r="C267"/>
      <c r="D267" s="224"/>
      <c r="E267"/>
    </row>
    <row r="268" spans="1:5" ht="12.75" x14ac:dyDescent="0.2">
      <c r="A268" s="225"/>
      <c r="B268"/>
      <c r="C268"/>
      <c r="D268" s="224"/>
      <c r="E268"/>
    </row>
    <row r="269" spans="1:5" ht="12.75" x14ac:dyDescent="0.2">
      <c r="A269" s="225"/>
      <c r="B269"/>
      <c r="C269"/>
      <c r="D269" s="224"/>
      <c r="E269"/>
    </row>
    <row r="270" spans="1:5" ht="12.75" x14ac:dyDescent="0.2">
      <c r="A270" s="225"/>
      <c r="B270"/>
      <c r="C270"/>
      <c r="D270" s="224"/>
      <c r="E270"/>
    </row>
    <row r="271" spans="1:5" ht="12.75" x14ac:dyDescent="0.2">
      <c r="A271" s="225"/>
      <c r="B271"/>
      <c r="C271"/>
      <c r="D271" s="224"/>
      <c r="E271"/>
    </row>
    <row r="272" spans="1:5" ht="12.75" x14ac:dyDescent="0.2">
      <c r="A272" s="225"/>
      <c r="B272"/>
      <c r="C272"/>
      <c r="D272" s="224"/>
      <c r="E272"/>
    </row>
    <row r="273" spans="1:5" ht="12.75" x14ac:dyDescent="0.2">
      <c r="A273" s="225"/>
      <c r="B273"/>
      <c r="C273"/>
      <c r="D273" s="224"/>
      <c r="E273"/>
    </row>
    <row r="274" spans="1:5" ht="12.75" x14ac:dyDescent="0.2">
      <c r="A274" s="225"/>
      <c r="B274"/>
      <c r="C274"/>
      <c r="D274" s="224"/>
      <c r="E274"/>
    </row>
    <row r="275" spans="1:5" ht="12.75" x14ac:dyDescent="0.2">
      <c r="A275" s="225"/>
      <c r="B275"/>
      <c r="C275"/>
      <c r="D275" s="224"/>
      <c r="E275"/>
    </row>
    <row r="276" spans="1:5" ht="12.75" x14ac:dyDescent="0.2">
      <c r="A276" s="225"/>
      <c r="B276"/>
      <c r="C276"/>
      <c r="D276" s="224"/>
      <c r="E276"/>
    </row>
    <row r="277" spans="1:5" ht="12.75" x14ac:dyDescent="0.2">
      <c r="A277" s="225"/>
      <c r="B277"/>
      <c r="C277"/>
      <c r="D277" s="224"/>
      <c r="E277"/>
    </row>
    <row r="278" spans="1:5" ht="12.75" x14ac:dyDescent="0.2">
      <c r="A278" s="225"/>
      <c r="B278"/>
      <c r="C278"/>
      <c r="D278" s="224"/>
      <c r="E278"/>
    </row>
    <row r="279" spans="1:5" ht="12.75" x14ac:dyDescent="0.2">
      <c r="A279" s="225"/>
      <c r="B279"/>
      <c r="C279"/>
      <c r="D279" s="224"/>
      <c r="E279"/>
    </row>
    <row r="280" spans="1:5" ht="12.75" x14ac:dyDescent="0.2">
      <c r="A280" s="225"/>
      <c r="B280"/>
      <c r="C280"/>
      <c r="D280" s="224"/>
      <c r="E280"/>
    </row>
    <row r="281" spans="1:5" ht="12.75" x14ac:dyDescent="0.2">
      <c r="A281" s="225"/>
      <c r="B281"/>
      <c r="C281"/>
      <c r="D281" s="224"/>
      <c r="E281"/>
    </row>
    <row r="282" spans="1:5" ht="12.75" x14ac:dyDescent="0.2">
      <c r="A282" s="225"/>
      <c r="B282"/>
      <c r="C282"/>
      <c r="D282" s="224"/>
      <c r="E282"/>
    </row>
    <row r="283" spans="1:5" ht="12.75" x14ac:dyDescent="0.2">
      <c r="A283" s="225"/>
      <c r="B283"/>
      <c r="C283"/>
      <c r="D283" s="224"/>
      <c r="E283"/>
    </row>
    <row r="284" spans="1:5" ht="12.75" x14ac:dyDescent="0.2">
      <c r="A284" s="225"/>
      <c r="B284"/>
      <c r="C284"/>
      <c r="D284" s="224"/>
      <c r="E284"/>
    </row>
    <row r="285" spans="1:5" ht="12.75" x14ac:dyDescent="0.2">
      <c r="A285" s="225"/>
      <c r="B285"/>
      <c r="C285"/>
      <c r="D285" s="224"/>
      <c r="E285"/>
    </row>
    <row r="286" spans="1:5" ht="12.75" x14ac:dyDescent="0.2">
      <c r="A286" s="225"/>
      <c r="B286"/>
      <c r="C286"/>
      <c r="D286" s="224"/>
      <c r="E286"/>
    </row>
    <row r="287" spans="1:5" ht="12.75" x14ac:dyDescent="0.2">
      <c r="A287" s="225"/>
      <c r="B287"/>
      <c r="C287"/>
      <c r="D287" s="224"/>
      <c r="E287"/>
    </row>
    <row r="288" spans="1:5" ht="12.75" x14ac:dyDescent="0.2">
      <c r="A288" s="225"/>
      <c r="B288"/>
      <c r="C288"/>
      <c r="D288" s="224"/>
      <c r="E288"/>
    </row>
    <row r="289" spans="1:5" ht="12.75" x14ac:dyDescent="0.2">
      <c r="A289" s="225"/>
      <c r="B289"/>
      <c r="C289"/>
      <c r="D289" s="224"/>
      <c r="E289"/>
    </row>
    <row r="290" spans="1:5" ht="12.75" x14ac:dyDescent="0.2">
      <c r="A290" s="225"/>
      <c r="B290"/>
      <c r="C290"/>
      <c r="D290" s="224"/>
      <c r="E290"/>
    </row>
    <row r="291" spans="1:5" ht="12.75" x14ac:dyDescent="0.2">
      <c r="A291" s="225"/>
      <c r="B291"/>
      <c r="C291"/>
      <c r="D291" s="224"/>
      <c r="E291"/>
    </row>
    <row r="292" spans="1:5" ht="12.75" x14ac:dyDescent="0.2">
      <c r="A292" s="225"/>
      <c r="B292"/>
      <c r="C292"/>
      <c r="D292" s="224"/>
      <c r="E292"/>
    </row>
    <row r="293" spans="1:5" ht="12.75" x14ac:dyDescent="0.2">
      <c r="A293" s="225"/>
      <c r="B293"/>
      <c r="C293"/>
      <c r="D293" s="224"/>
      <c r="E293"/>
    </row>
    <row r="294" spans="1:5" ht="12.75" x14ac:dyDescent="0.2">
      <c r="A294" s="225"/>
      <c r="B294"/>
      <c r="C294"/>
      <c r="D294" s="224"/>
      <c r="E294"/>
    </row>
    <row r="295" spans="1:5" ht="12.75" x14ac:dyDescent="0.2">
      <c r="A295" s="225"/>
      <c r="B295"/>
      <c r="C295"/>
      <c r="D295" s="224"/>
      <c r="E295"/>
    </row>
    <row r="296" spans="1:5" ht="12.75" x14ac:dyDescent="0.2">
      <c r="A296" s="225"/>
      <c r="B296"/>
      <c r="C296"/>
      <c r="D296" s="224"/>
      <c r="E296"/>
    </row>
    <row r="297" spans="1:5" ht="12.75" x14ac:dyDescent="0.2">
      <c r="A297" s="225"/>
      <c r="B297"/>
      <c r="C297"/>
      <c r="D297" s="224"/>
      <c r="E297"/>
    </row>
    <row r="298" spans="1:5" ht="12.75" x14ac:dyDescent="0.2">
      <c r="A298" s="225"/>
      <c r="B298"/>
      <c r="C298"/>
      <c r="D298" s="224"/>
      <c r="E298"/>
    </row>
    <row r="299" spans="1:5" ht="12.75" x14ac:dyDescent="0.2">
      <c r="A299" s="225"/>
      <c r="B299"/>
      <c r="C299"/>
      <c r="D299" s="224"/>
      <c r="E299"/>
    </row>
    <row r="300" spans="1:5" ht="12.75" x14ac:dyDescent="0.2">
      <c r="A300" s="225"/>
      <c r="B300"/>
      <c r="C300"/>
      <c r="D300" s="224"/>
      <c r="E300"/>
    </row>
    <row r="301" spans="1:5" ht="12.75" x14ac:dyDescent="0.2">
      <c r="A301" s="225"/>
      <c r="B301"/>
      <c r="C301"/>
      <c r="D301" s="224"/>
      <c r="E301"/>
    </row>
    <row r="302" spans="1:5" ht="12.75" x14ac:dyDescent="0.2">
      <c r="A302" s="225"/>
      <c r="B302"/>
      <c r="C302"/>
      <c r="D302" s="224"/>
      <c r="E302"/>
    </row>
    <row r="303" spans="1:5" ht="12.75" x14ac:dyDescent="0.2">
      <c r="A303" s="225"/>
      <c r="B303"/>
      <c r="C303"/>
      <c r="D303" s="224"/>
      <c r="E303"/>
    </row>
    <row r="304" spans="1:5" ht="12.75" x14ac:dyDescent="0.2">
      <c r="A304" s="225"/>
      <c r="B304"/>
      <c r="C304"/>
      <c r="D304" s="224"/>
      <c r="E304"/>
    </row>
    <row r="305" spans="1:5" ht="12.75" x14ac:dyDescent="0.2">
      <c r="A305" s="225"/>
      <c r="B305"/>
      <c r="C305"/>
      <c r="D305" s="224"/>
      <c r="E305"/>
    </row>
    <row r="306" spans="1:5" ht="12.75" x14ac:dyDescent="0.2">
      <c r="A306" s="225"/>
      <c r="B306"/>
      <c r="C306"/>
      <c r="D306" s="224"/>
      <c r="E306"/>
    </row>
    <row r="307" spans="1:5" ht="12.75" x14ac:dyDescent="0.2">
      <c r="A307" s="225"/>
      <c r="B307"/>
      <c r="C307"/>
      <c r="D307" s="224"/>
      <c r="E307"/>
    </row>
    <row r="308" spans="1:5" ht="12.75" x14ac:dyDescent="0.2">
      <c r="A308" s="225"/>
      <c r="B308"/>
      <c r="C308"/>
      <c r="D308" s="224"/>
      <c r="E308"/>
    </row>
    <row r="309" spans="1:5" ht="12.75" x14ac:dyDescent="0.2">
      <c r="A309" s="225"/>
      <c r="B309"/>
      <c r="C309"/>
      <c r="D309" s="224"/>
      <c r="E309"/>
    </row>
    <row r="310" spans="1:5" ht="12.75" x14ac:dyDescent="0.2">
      <c r="A310" s="225"/>
      <c r="B310"/>
      <c r="C310"/>
      <c r="D310" s="224"/>
      <c r="E310"/>
    </row>
    <row r="311" spans="1:5" ht="12.75" x14ac:dyDescent="0.2">
      <c r="A311" s="225"/>
      <c r="B311"/>
      <c r="C311"/>
      <c r="D311" s="224"/>
      <c r="E311"/>
    </row>
    <row r="312" spans="1:5" ht="12.75" x14ac:dyDescent="0.2">
      <c r="A312" s="225"/>
      <c r="B312"/>
      <c r="C312"/>
      <c r="D312" s="224"/>
      <c r="E312"/>
    </row>
    <row r="313" spans="1:5" ht="12.75" x14ac:dyDescent="0.2">
      <c r="A313" s="225"/>
      <c r="B313"/>
      <c r="C313"/>
      <c r="D313" s="224"/>
      <c r="E313"/>
    </row>
    <row r="314" spans="1:5" ht="12.75" x14ac:dyDescent="0.2">
      <c r="A314" s="225"/>
      <c r="B314"/>
      <c r="C314"/>
      <c r="D314" s="224"/>
      <c r="E314"/>
    </row>
    <row r="315" spans="1:5" ht="12.75" x14ac:dyDescent="0.2">
      <c r="A315" s="225"/>
      <c r="B315"/>
      <c r="C315"/>
      <c r="D315" s="224"/>
      <c r="E315"/>
    </row>
    <row r="316" spans="1:5" ht="12.75" x14ac:dyDescent="0.2">
      <c r="A316" s="225"/>
      <c r="B316"/>
      <c r="C316"/>
      <c r="D316" s="224"/>
      <c r="E316"/>
    </row>
    <row r="317" spans="1:5" ht="12.75" x14ac:dyDescent="0.2">
      <c r="A317" s="225"/>
      <c r="B317"/>
      <c r="C317"/>
      <c r="D317" s="224"/>
      <c r="E317"/>
    </row>
    <row r="318" spans="1:5" ht="12.75" x14ac:dyDescent="0.2">
      <c r="A318" s="225"/>
      <c r="B318"/>
      <c r="C318"/>
      <c r="D318" s="224"/>
      <c r="E318"/>
    </row>
    <row r="319" spans="1:5" ht="12.75" x14ac:dyDescent="0.2">
      <c r="A319" s="225"/>
      <c r="B319"/>
      <c r="C319"/>
      <c r="D319" s="224"/>
      <c r="E319"/>
    </row>
    <row r="320" spans="1:5" ht="12.75" x14ac:dyDescent="0.2">
      <c r="A320" s="225"/>
      <c r="B320"/>
      <c r="C320"/>
      <c r="D320" s="224"/>
      <c r="E320"/>
    </row>
    <row r="321" spans="1:5" ht="12.75" x14ac:dyDescent="0.2">
      <c r="A321" s="225"/>
      <c r="B321"/>
      <c r="C321"/>
      <c r="D321" s="224"/>
      <c r="E321"/>
    </row>
    <row r="322" spans="1:5" ht="12.75" x14ac:dyDescent="0.2">
      <c r="A322" s="225"/>
      <c r="B322"/>
      <c r="C322"/>
      <c r="D322" s="224"/>
      <c r="E322"/>
    </row>
    <row r="323" spans="1:5" ht="12.75" x14ac:dyDescent="0.2">
      <c r="A323" s="225"/>
      <c r="B323"/>
      <c r="C323"/>
      <c r="D323" s="224"/>
      <c r="E323"/>
    </row>
    <row r="324" spans="1:5" ht="12.75" x14ac:dyDescent="0.2">
      <c r="A324" s="225"/>
      <c r="B324"/>
      <c r="C324"/>
      <c r="D324" s="224"/>
      <c r="E324"/>
    </row>
    <row r="325" spans="1:5" ht="12.75" x14ac:dyDescent="0.2">
      <c r="A325" s="225"/>
      <c r="B325"/>
      <c r="C325"/>
      <c r="D325" s="224"/>
      <c r="E325"/>
    </row>
    <row r="326" spans="1:5" ht="12.75" x14ac:dyDescent="0.2">
      <c r="A326" s="225"/>
      <c r="B326"/>
      <c r="C326"/>
      <c r="D326" s="224"/>
      <c r="E326"/>
    </row>
    <row r="327" spans="1:5" ht="12.75" x14ac:dyDescent="0.2">
      <c r="A327" s="225"/>
      <c r="B327"/>
      <c r="C327"/>
      <c r="D327" s="224"/>
      <c r="E327"/>
    </row>
    <row r="328" spans="1:5" ht="12.75" x14ac:dyDescent="0.2">
      <c r="A328" s="225"/>
      <c r="B328"/>
      <c r="C328"/>
      <c r="D328" s="224"/>
      <c r="E328"/>
    </row>
    <row r="329" spans="1:5" ht="12.75" x14ac:dyDescent="0.2">
      <c r="A329" s="225"/>
      <c r="B329"/>
      <c r="C329"/>
      <c r="D329" s="224"/>
      <c r="E329"/>
    </row>
    <row r="330" spans="1:5" ht="12.75" x14ac:dyDescent="0.2">
      <c r="A330" s="225"/>
      <c r="B330"/>
      <c r="C330"/>
      <c r="D330" s="224"/>
      <c r="E330"/>
    </row>
    <row r="331" spans="1:5" ht="12.75" x14ac:dyDescent="0.2">
      <c r="A331" s="225"/>
      <c r="B331"/>
      <c r="C331"/>
      <c r="D331" s="224"/>
      <c r="E331"/>
    </row>
    <row r="332" spans="1:5" ht="12.75" x14ac:dyDescent="0.2">
      <c r="A332" s="225"/>
      <c r="B332"/>
      <c r="C332"/>
      <c r="D332" s="224"/>
      <c r="E332"/>
    </row>
    <row r="333" spans="1:5" ht="12.75" x14ac:dyDescent="0.2">
      <c r="A333" s="225"/>
      <c r="B333"/>
      <c r="C333"/>
      <c r="D333" s="224"/>
      <c r="E333"/>
    </row>
    <row r="334" spans="1:5" ht="12.75" x14ac:dyDescent="0.2">
      <c r="A334" s="225"/>
      <c r="B334"/>
      <c r="C334"/>
      <c r="D334" s="224"/>
      <c r="E334"/>
    </row>
    <row r="335" spans="1:5" ht="12.75" x14ac:dyDescent="0.2">
      <c r="A335" s="225"/>
      <c r="B335"/>
      <c r="C335"/>
      <c r="D335" s="224"/>
      <c r="E335"/>
    </row>
    <row r="336" spans="1:5" ht="12.75" x14ac:dyDescent="0.2">
      <c r="A336" s="225"/>
      <c r="B336"/>
      <c r="C336"/>
      <c r="D336" s="224"/>
      <c r="E336"/>
    </row>
    <row r="337" spans="1:5" ht="12.75" x14ac:dyDescent="0.2">
      <c r="A337" s="225"/>
      <c r="B337"/>
      <c r="C337"/>
      <c r="D337" s="224"/>
      <c r="E337"/>
    </row>
    <row r="338" spans="1:5" ht="12.75" x14ac:dyDescent="0.2">
      <c r="A338" s="225"/>
      <c r="B338"/>
      <c r="C338"/>
      <c r="D338" s="224"/>
      <c r="E338"/>
    </row>
    <row r="339" spans="1:5" ht="12.75" x14ac:dyDescent="0.2">
      <c r="A339" s="225"/>
      <c r="B339"/>
      <c r="C339"/>
      <c r="D339" s="224"/>
      <c r="E339"/>
    </row>
    <row r="340" spans="1:5" ht="12.75" x14ac:dyDescent="0.2">
      <c r="A340" s="225"/>
      <c r="B340"/>
      <c r="C340"/>
      <c r="D340" s="224"/>
      <c r="E340"/>
    </row>
    <row r="341" spans="1:5" ht="12.75" x14ac:dyDescent="0.2">
      <c r="A341" s="225"/>
      <c r="B341"/>
      <c r="C341"/>
      <c r="D341" s="224"/>
      <c r="E341"/>
    </row>
    <row r="342" spans="1:5" ht="12.75" x14ac:dyDescent="0.2">
      <c r="A342" s="225"/>
      <c r="B342"/>
      <c r="C342"/>
      <c r="D342" s="224"/>
      <c r="E342"/>
    </row>
    <row r="343" spans="1:5" ht="12.75" x14ac:dyDescent="0.2">
      <c r="A343" s="225"/>
      <c r="B343"/>
      <c r="C343"/>
      <c r="D343" s="224"/>
      <c r="E343"/>
    </row>
    <row r="344" spans="1:5" ht="12.75" x14ac:dyDescent="0.2">
      <c r="A344" s="225"/>
      <c r="B344"/>
      <c r="C344"/>
      <c r="D344" s="224"/>
      <c r="E344"/>
    </row>
    <row r="345" spans="1:5" ht="12.75" x14ac:dyDescent="0.2">
      <c r="A345" s="225"/>
      <c r="B345"/>
      <c r="C345"/>
      <c r="D345" s="224"/>
      <c r="E345"/>
    </row>
    <row r="346" spans="1:5" ht="12.75" x14ac:dyDescent="0.2">
      <c r="A346" s="225"/>
      <c r="B346"/>
      <c r="C346"/>
      <c r="D346" s="224"/>
      <c r="E346"/>
    </row>
    <row r="347" spans="1:5" ht="12.75" x14ac:dyDescent="0.2">
      <c r="A347" s="225"/>
      <c r="B347"/>
      <c r="C347"/>
      <c r="D347" s="224"/>
      <c r="E347"/>
    </row>
    <row r="348" spans="1:5" ht="12.75" x14ac:dyDescent="0.2">
      <c r="A348" s="225"/>
      <c r="B348"/>
      <c r="C348"/>
      <c r="D348" s="224"/>
      <c r="E348"/>
    </row>
    <row r="349" spans="1:5" ht="12.75" x14ac:dyDescent="0.2">
      <c r="A349" s="225"/>
      <c r="B349"/>
      <c r="C349"/>
      <c r="D349" s="224"/>
      <c r="E349"/>
    </row>
    <row r="350" spans="1:5" ht="12.75" x14ac:dyDescent="0.2">
      <c r="A350" s="225"/>
      <c r="B350"/>
      <c r="C350"/>
      <c r="D350" s="224"/>
      <c r="E350"/>
    </row>
    <row r="351" spans="1:5" ht="12.75" x14ac:dyDescent="0.2">
      <c r="A351" s="225"/>
      <c r="B351"/>
      <c r="C351"/>
      <c r="D351" s="224"/>
      <c r="E351"/>
    </row>
    <row r="352" spans="1:5" ht="12.75" x14ac:dyDescent="0.2">
      <c r="A352" s="225"/>
      <c r="B352"/>
      <c r="C352"/>
      <c r="D352" s="224"/>
      <c r="E352"/>
    </row>
    <row r="353" spans="1:5" ht="12.75" x14ac:dyDescent="0.2">
      <c r="A353" s="225"/>
      <c r="B353"/>
      <c r="C353"/>
      <c r="D353" s="224"/>
      <c r="E353"/>
    </row>
    <row r="354" spans="1:5" ht="12.75" x14ac:dyDescent="0.2">
      <c r="A354" s="225"/>
      <c r="B354"/>
      <c r="C354"/>
      <c r="D354" s="224"/>
      <c r="E354"/>
    </row>
    <row r="355" spans="1:5" ht="12.75" x14ac:dyDescent="0.2">
      <c r="A355" s="225"/>
      <c r="B355"/>
      <c r="C355"/>
      <c r="D355" s="224"/>
      <c r="E355"/>
    </row>
    <row r="356" spans="1:5" ht="12.75" x14ac:dyDescent="0.2">
      <c r="A356" s="225"/>
      <c r="B356"/>
      <c r="C356"/>
      <c r="D356" s="224"/>
      <c r="E356"/>
    </row>
    <row r="357" spans="1:5" ht="12.75" x14ac:dyDescent="0.2">
      <c r="A357" s="225"/>
      <c r="B357"/>
      <c r="C357"/>
      <c r="D357" s="224"/>
      <c r="E357"/>
    </row>
    <row r="358" spans="1:5" ht="12.75" x14ac:dyDescent="0.2">
      <c r="A358" s="225"/>
      <c r="B358"/>
      <c r="C358"/>
      <c r="D358" s="224"/>
      <c r="E358"/>
    </row>
    <row r="359" spans="1:5" ht="12.75" x14ac:dyDescent="0.2">
      <c r="A359" s="225"/>
      <c r="B359"/>
      <c r="C359"/>
      <c r="D359" s="224"/>
      <c r="E359"/>
    </row>
    <row r="360" spans="1:5" ht="12.75" x14ac:dyDescent="0.2">
      <c r="A360" s="225"/>
      <c r="B360"/>
      <c r="C360"/>
      <c r="D360" s="224"/>
      <c r="E360"/>
    </row>
    <row r="361" spans="1:5" ht="12.75" x14ac:dyDescent="0.2">
      <c r="A361" s="225"/>
      <c r="B361"/>
      <c r="C361"/>
      <c r="D361" s="224"/>
      <c r="E361"/>
    </row>
    <row r="362" spans="1:5" ht="12.75" x14ac:dyDescent="0.2">
      <c r="A362" s="225"/>
      <c r="B362"/>
      <c r="C362"/>
      <c r="D362" s="224"/>
      <c r="E362"/>
    </row>
    <row r="363" spans="1:5" ht="12.75" x14ac:dyDescent="0.2">
      <c r="A363" s="225"/>
      <c r="B363"/>
      <c r="C363"/>
      <c r="D363" s="224"/>
      <c r="E363"/>
    </row>
    <row r="364" spans="1:5" ht="12.75" x14ac:dyDescent="0.2">
      <c r="A364" s="225"/>
      <c r="B364"/>
      <c r="C364"/>
      <c r="D364" s="224"/>
      <c r="E364"/>
    </row>
    <row r="365" spans="1:5" ht="12.75" x14ac:dyDescent="0.2">
      <c r="A365" s="225"/>
      <c r="B365"/>
      <c r="C365"/>
      <c r="D365" s="224"/>
      <c r="E365"/>
    </row>
    <row r="366" spans="1:5" ht="12.75" x14ac:dyDescent="0.2">
      <c r="A366" s="225"/>
      <c r="B366"/>
      <c r="C366"/>
      <c r="D366" s="224"/>
      <c r="E366"/>
    </row>
    <row r="367" spans="1:5" ht="12.75" x14ac:dyDescent="0.2">
      <c r="A367" s="225"/>
      <c r="B367"/>
      <c r="C367"/>
      <c r="D367" s="224"/>
      <c r="E367"/>
    </row>
    <row r="368" spans="1:5" ht="12.75" x14ac:dyDescent="0.2">
      <c r="A368" s="225"/>
      <c r="B368"/>
      <c r="C368"/>
      <c r="D368" s="224"/>
      <c r="E368"/>
    </row>
    <row r="369" spans="1:5" ht="12.75" x14ac:dyDescent="0.2">
      <c r="A369" s="225"/>
      <c r="B369"/>
      <c r="C369"/>
      <c r="D369" s="224"/>
      <c r="E369"/>
    </row>
    <row r="370" spans="1:5" ht="12.75" x14ac:dyDescent="0.2">
      <c r="A370" s="225"/>
      <c r="B370"/>
      <c r="C370"/>
      <c r="D370" s="224"/>
      <c r="E370"/>
    </row>
    <row r="371" spans="1:5" ht="12.75" x14ac:dyDescent="0.2">
      <c r="A371" s="225"/>
      <c r="B371"/>
      <c r="C371"/>
      <c r="D371" s="224"/>
      <c r="E371"/>
    </row>
    <row r="372" spans="1:5" ht="12.75" x14ac:dyDescent="0.2">
      <c r="A372" s="225"/>
      <c r="B372"/>
      <c r="C372"/>
      <c r="D372" s="224"/>
      <c r="E372"/>
    </row>
    <row r="373" spans="1:5" ht="12.75" x14ac:dyDescent="0.2">
      <c r="A373" s="225"/>
      <c r="B373"/>
      <c r="C373"/>
      <c r="D373" s="224"/>
      <c r="E373"/>
    </row>
    <row r="374" spans="1:5" ht="12.75" x14ac:dyDescent="0.2">
      <c r="A374" s="225"/>
      <c r="B374"/>
      <c r="C374"/>
      <c r="D374" s="224"/>
      <c r="E374"/>
    </row>
    <row r="375" spans="1:5" ht="12.75" x14ac:dyDescent="0.2">
      <c r="A375" s="225"/>
      <c r="B375"/>
      <c r="C375"/>
      <c r="D375" s="224"/>
      <c r="E375"/>
    </row>
    <row r="376" spans="1:5" ht="12.75" x14ac:dyDescent="0.2">
      <c r="A376" s="225"/>
      <c r="B376"/>
      <c r="C376"/>
      <c r="D376" s="224"/>
      <c r="E376"/>
    </row>
    <row r="377" spans="1:5" ht="12.75" x14ac:dyDescent="0.2">
      <c r="A377" s="225"/>
      <c r="B377"/>
      <c r="C377"/>
      <c r="D377" s="224"/>
      <c r="E377"/>
    </row>
    <row r="378" spans="1:5" ht="12.75" x14ac:dyDescent="0.2">
      <c r="A378" s="225"/>
      <c r="B378"/>
      <c r="C378"/>
      <c r="D378" s="224"/>
      <c r="E378"/>
    </row>
    <row r="379" spans="1:5" ht="12.75" x14ac:dyDescent="0.2">
      <c r="A379" s="225"/>
      <c r="B379"/>
      <c r="C379"/>
      <c r="D379" s="224"/>
      <c r="E379"/>
    </row>
    <row r="380" spans="1:5" ht="12.75" x14ac:dyDescent="0.2">
      <c r="A380" s="225"/>
      <c r="B380"/>
      <c r="C380"/>
      <c r="D380" s="224"/>
      <c r="E380"/>
    </row>
    <row r="381" spans="1:5" ht="12.75" x14ac:dyDescent="0.2">
      <c r="A381" s="225"/>
      <c r="B381"/>
      <c r="C381"/>
      <c r="D381" s="224"/>
      <c r="E381"/>
    </row>
    <row r="382" spans="1:5" ht="12.75" x14ac:dyDescent="0.2">
      <c r="A382" s="225"/>
      <c r="B382"/>
      <c r="C382"/>
      <c r="D382" s="224"/>
      <c r="E382"/>
    </row>
    <row r="383" spans="1:5" ht="12.75" x14ac:dyDescent="0.2">
      <c r="A383" s="225"/>
      <c r="B383"/>
      <c r="C383"/>
      <c r="D383" s="224"/>
      <c r="E383"/>
    </row>
    <row r="384" spans="1:5" ht="12.75" x14ac:dyDescent="0.2">
      <c r="A384" s="225"/>
      <c r="B384"/>
      <c r="C384"/>
      <c r="D384" s="224"/>
      <c r="E384"/>
    </row>
    <row r="385" spans="1:5" ht="12.75" x14ac:dyDescent="0.2">
      <c r="A385" s="225"/>
      <c r="B385"/>
      <c r="C385"/>
      <c r="D385" s="224"/>
      <c r="E385"/>
    </row>
    <row r="386" spans="1:5" ht="12.75" x14ac:dyDescent="0.2">
      <c r="A386" s="225"/>
      <c r="B386"/>
      <c r="C386"/>
      <c r="D386" s="224"/>
      <c r="E386"/>
    </row>
    <row r="387" spans="1:5" ht="12.75" x14ac:dyDescent="0.2">
      <c r="A387" s="225"/>
      <c r="B387"/>
      <c r="C387"/>
      <c r="D387" s="224"/>
      <c r="E387"/>
    </row>
    <row r="388" spans="1:5" ht="12.75" x14ac:dyDescent="0.2">
      <c r="A388" s="225"/>
      <c r="B388"/>
      <c r="C388"/>
      <c r="D388" s="224"/>
      <c r="E388"/>
    </row>
    <row r="389" spans="1:5" ht="12.75" x14ac:dyDescent="0.2">
      <c r="A389" s="225"/>
      <c r="B389"/>
      <c r="C389"/>
      <c r="D389" s="224"/>
      <c r="E389"/>
    </row>
    <row r="390" spans="1:5" ht="12.75" x14ac:dyDescent="0.2">
      <c r="A390" s="225"/>
      <c r="B390"/>
      <c r="C390"/>
      <c r="D390" s="224"/>
      <c r="E390"/>
    </row>
    <row r="391" spans="1:5" ht="12.75" x14ac:dyDescent="0.2">
      <c r="A391" s="225"/>
      <c r="B391"/>
      <c r="C391"/>
      <c r="D391" s="224"/>
      <c r="E391"/>
    </row>
    <row r="392" spans="1:5" ht="12.75" x14ac:dyDescent="0.2">
      <c r="A392" s="225"/>
      <c r="B392"/>
      <c r="C392"/>
      <c r="D392" s="224"/>
      <c r="E392"/>
    </row>
    <row r="393" spans="1:5" ht="12.75" x14ac:dyDescent="0.2">
      <c r="A393" s="225"/>
      <c r="B393"/>
      <c r="C393"/>
      <c r="D393" s="224"/>
      <c r="E393"/>
    </row>
    <row r="394" spans="1:5" ht="12.75" x14ac:dyDescent="0.2">
      <c r="A394" s="225"/>
      <c r="B394"/>
      <c r="C394"/>
      <c r="D394" s="224"/>
      <c r="E394"/>
    </row>
    <row r="395" spans="1:5" ht="12.75" x14ac:dyDescent="0.2">
      <c r="A395" s="225"/>
      <c r="B395"/>
      <c r="C395"/>
      <c r="D395" s="224"/>
      <c r="E395"/>
    </row>
    <row r="396" spans="1:5" ht="12.75" x14ac:dyDescent="0.2">
      <c r="A396" s="225"/>
      <c r="B396"/>
      <c r="C396"/>
      <c r="D396" s="224"/>
      <c r="E396"/>
    </row>
    <row r="397" spans="1:5" ht="12.75" x14ac:dyDescent="0.2">
      <c r="A397" s="225"/>
      <c r="B397"/>
      <c r="C397"/>
      <c r="D397" s="224"/>
      <c r="E397"/>
    </row>
    <row r="398" spans="1:5" ht="12.75" x14ac:dyDescent="0.2">
      <c r="A398" s="225"/>
      <c r="B398"/>
      <c r="C398"/>
      <c r="D398" s="224"/>
      <c r="E398"/>
    </row>
    <row r="399" spans="1:5" ht="12.75" x14ac:dyDescent="0.2">
      <c r="A399" s="225"/>
      <c r="B399"/>
      <c r="C399"/>
      <c r="D399" s="224"/>
      <c r="E399"/>
    </row>
    <row r="400" spans="1:5" ht="12.75" x14ac:dyDescent="0.2">
      <c r="A400" s="225"/>
      <c r="B400"/>
      <c r="C400"/>
      <c r="D400" s="224"/>
      <c r="E400"/>
    </row>
    <row r="401" spans="1:5" ht="12.75" x14ac:dyDescent="0.2">
      <c r="A401" s="225"/>
      <c r="B401"/>
      <c r="C401"/>
      <c r="D401" s="224"/>
      <c r="E401"/>
    </row>
    <row r="402" spans="1:5" ht="12.75" x14ac:dyDescent="0.2">
      <c r="A402" s="225"/>
      <c r="B402"/>
      <c r="C402"/>
      <c r="D402" s="224"/>
      <c r="E402"/>
    </row>
    <row r="403" spans="1:5" ht="12.75" x14ac:dyDescent="0.2">
      <c r="A403" s="225"/>
      <c r="B403"/>
      <c r="C403"/>
      <c r="D403" s="224"/>
      <c r="E403"/>
    </row>
    <row r="404" spans="1:5" ht="12.75" x14ac:dyDescent="0.2">
      <c r="A404" s="225"/>
      <c r="B404"/>
      <c r="C404"/>
      <c r="D404" s="224"/>
      <c r="E404"/>
    </row>
    <row r="405" spans="1:5" ht="12.75" x14ac:dyDescent="0.2">
      <c r="A405" s="225"/>
      <c r="B405"/>
      <c r="C405"/>
      <c r="D405" s="224"/>
      <c r="E405"/>
    </row>
    <row r="406" spans="1:5" ht="12.75" x14ac:dyDescent="0.2">
      <c r="A406" s="225"/>
      <c r="B406"/>
      <c r="C406"/>
      <c r="D406" s="224"/>
      <c r="E406"/>
    </row>
    <row r="407" spans="1:5" ht="12.75" x14ac:dyDescent="0.2">
      <c r="A407" s="225"/>
      <c r="B407"/>
      <c r="C407"/>
      <c r="D407" s="224"/>
      <c r="E407"/>
    </row>
    <row r="408" spans="1:5" ht="12.75" x14ac:dyDescent="0.2">
      <c r="A408" s="225"/>
      <c r="B408"/>
      <c r="C408"/>
      <c r="D408" s="224"/>
      <c r="E408"/>
    </row>
    <row r="409" spans="1:5" ht="12.75" x14ac:dyDescent="0.2">
      <c r="A409" s="225"/>
      <c r="B409"/>
      <c r="C409"/>
      <c r="D409" s="224"/>
      <c r="E409"/>
    </row>
    <row r="410" spans="1:5" ht="12.75" x14ac:dyDescent="0.2">
      <c r="A410" s="225"/>
      <c r="B410"/>
      <c r="C410"/>
      <c r="D410" s="224"/>
      <c r="E410"/>
    </row>
    <row r="411" spans="1:5" ht="12.75" x14ac:dyDescent="0.2">
      <c r="A411" s="225"/>
      <c r="B411"/>
      <c r="C411"/>
      <c r="D411" s="224"/>
      <c r="E411"/>
    </row>
    <row r="412" spans="1:5" ht="12.75" x14ac:dyDescent="0.2">
      <c r="A412" s="225"/>
      <c r="B412"/>
      <c r="C412"/>
      <c r="D412" s="224"/>
      <c r="E412"/>
    </row>
    <row r="413" spans="1:5" ht="12.75" x14ac:dyDescent="0.2">
      <c r="A413" s="225"/>
      <c r="B413"/>
      <c r="C413"/>
      <c r="D413" s="224"/>
      <c r="E413"/>
    </row>
    <row r="414" spans="1:5" ht="12.75" x14ac:dyDescent="0.2">
      <c r="A414" s="225"/>
      <c r="B414"/>
      <c r="C414"/>
      <c r="D414" s="224"/>
      <c r="E414"/>
    </row>
    <row r="415" spans="1:5" ht="12.75" x14ac:dyDescent="0.2">
      <c r="A415" s="225"/>
      <c r="B415"/>
      <c r="C415"/>
      <c r="D415" s="224"/>
      <c r="E415"/>
    </row>
    <row r="416" spans="1:5" ht="12.75" x14ac:dyDescent="0.2">
      <c r="A416" s="225"/>
      <c r="B416"/>
      <c r="C416"/>
      <c r="D416" s="224"/>
      <c r="E416"/>
    </row>
    <row r="417" spans="1:5" ht="12.75" x14ac:dyDescent="0.2">
      <c r="A417" s="225"/>
      <c r="B417"/>
      <c r="C417"/>
      <c r="D417" s="224"/>
      <c r="E417"/>
    </row>
    <row r="418" spans="1:5" ht="12.75" x14ac:dyDescent="0.2">
      <c r="A418" s="225"/>
      <c r="B418"/>
      <c r="C418"/>
      <c r="D418" s="224"/>
      <c r="E418"/>
    </row>
    <row r="419" spans="1:5" ht="12.75" x14ac:dyDescent="0.2">
      <c r="A419" s="225"/>
      <c r="B419"/>
      <c r="C419"/>
      <c r="D419" s="224"/>
      <c r="E419"/>
    </row>
    <row r="420" spans="1:5" ht="12.75" x14ac:dyDescent="0.2">
      <c r="A420" s="225"/>
      <c r="B420"/>
      <c r="C420"/>
      <c r="D420" s="224"/>
      <c r="E420"/>
    </row>
    <row r="421" spans="1:5" ht="12.75" x14ac:dyDescent="0.2">
      <c r="A421" s="225"/>
      <c r="B421"/>
      <c r="C421"/>
      <c r="D421" s="224"/>
      <c r="E421"/>
    </row>
    <row r="422" spans="1:5" ht="12.75" x14ac:dyDescent="0.2">
      <c r="A422" s="225"/>
      <c r="B422"/>
      <c r="C422"/>
      <c r="D422" s="224"/>
      <c r="E422"/>
    </row>
    <row r="423" spans="1:5" ht="12.75" x14ac:dyDescent="0.2">
      <c r="A423" s="225"/>
      <c r="B423"/>
      <c r="C423"/>
      <c r="D423" s="224"/>
      <c r="E423"/>
    </row>
    <row r="424" spans="1:5" ht="12.75" x14ac:dyDescent="0.2">
      <c r="A424" s="225"/>
      <c r="B424"/>
      <c r="C424"/>
      <c r="D424" s="224"/>
      <c r="E424"/>
    </row>
    <row r="425" spans="1:5" ht="12.75" x14ac:dyDescent="0.2">
      <c r="A425" s="225"/>
      <c r="B425"/>
      <c r="C425"/>
      <c r="D425" s="224"/>
      <c r="E425"/>
    </row>
    <row r="426" spans="1:5" ht="12.75" x14ac:dyDescent="0.2">
      <c r="A426" s="225"/>
      <c r="B426"/>
      <c r="C426"/>
      <c r="D426" s="224"/>
      <c r="E426"/>
    </row>
    <row r="427" spans="1:5" ht="12.75" x14ac:dyDescent="0.2">
      <c r="A427" s="225"/>
      <c r="B427"/>
      <c r="C427"/>
      <c r="D427" s="224"/>
      <c r="E427"/>
    </row>
    <row r="428" spans="1:5" ht="12.75" x14ac:dyDescent="0.2">
      <c r="A428" s="225"/>
      <c r="B428"/>
      <c r="C428"/>
      <c r="D428" s="224"/>
      <c r="E428"/>
    </row>
    <row r="429" spans="1:5" ht="12.75" x14ac:dyDescent="0.2">
      <c r="A429" s="225"/>
      <c r="B429"/>
      <c r="C429"/>
      <c r="D429" s="224"/>
      <c r="E429"/>
    </row>
    <row r="430" spans="1:5" ht="12.75" x14ac:dyDescent="0.2">
      <c r="A430" s="225"/>
      <c r="B430"/>
      <c r="C430"/>
      <c r="D430" s="224"/>
      <c r="E430"/>
    </row>
    <row r="431" spans="1:5" ht="12.75" x14ac:dyDescent="0.2">
      <c r="A431" s="225"/>
      <c r="B431"/>
      <c r="C431"/>
      <c r="D431" s="224"/>
      <c r="E431"/>
    </row>
    <row r="432" spans="1:5" ht="12.75" x14ac:dyDescent="0.2">
      <c r="A432" s="225"/>
      <c r="B432"/>
      <c r="C432"/>
      <c r="D432" s="224"/>
      <c r="E432"/>
    </row>
    <row r="433" spans="1:5" ht="12.75" x14ac:dyDescent="0.2">
      <c r="A433" s="225"/>
      <c r="B433"/>
      <c r="C433"/>
      <c r="D433" s="224"/>
      <c r="E433"/>
    </row>
    <row r="434" spans="1:5" ht="12.75" x14ac:dyDescent="0.2">
      <c r="A434" s="225"/>
      <c r="B434"/>
      <c r="C434"/>
      <c r="D434" s="224"/>
      <c r="E434"/>
    </row>
    <row r="435" spans="1:5" ht="12.75" x14ac:dyDescent="0.2">
      <c r="A435" s="225"/>
      <c r="B435"/>
      <c r="C435"/>
      <c r="D435" s="224"/>
      <c r="E435"/>
    </row>
    <row r="436" spans="1:5" ht="12.75" x14ac:dyDescent="0.2">
      <c r="A436" s="225"/>
      <c r="B436"/>
      <c r="C436"/>
      <c r="D436" s="224"/>
      <c r="E436"/>
    </row>
    <row r="437" spans="1:5" ht="12.75" x14ac:dyDescent="0.2">
      <c r="A437" s="225"/>
      <c r="B437"/>
      <c r="C437"/>
      <c r="D437" s="224"/>
      <c r="E437"/>
    </row>
    <row r="438" spans="1:5" ht="12.75" x14ac:dyDescent="0.2">
      <c r="A438" s="225"/>
      <c r="B438"/>
      <c r="C438"/>
      <c r="D438" s="224"/>
      <c r="E438"/>
    </row>
    <row r="439" spans="1:5" ht="12.75" x14ac:dyDescent="0.2">
      <c r="A439" s="225"/>
      <c r="B439"/>
      <c r="C439"/>
      <c r="D439" s="224"/>
      <c r="E439"/>
    </row>
    <row r="440" spans="1:5" ht="12.75" x14ac:dyDescent="0.2">
      <c r="A440" s="225"/>
      <c r="B440"/>
      <c r="C440"/>
      <c r="D440" s="224"/>
      <c r="E440"/>
    </row>
    <row r="441" spans="1:5" ht="12.75" x14ac:dyDescent="0.2">
      <c r="A441" s="225"/>
      <c r="B441"/>
      <c r="C441"/>
      <c r="D441" s="224"/>
      <c r="E441"/>
    </row>
    <row r="442" spans="1:5" ht="12.75" x14ac:dyDescent="0.2">
      <c r="A442" s="225"/>
      <c r="B442"/>
      <c r="C442"/>
      <c r="D442" s="224"/>
      <c r="E442"/>
    </row>
    <row r="443" spans="1:5" ht="12.75" x14ac:dyDescent="0.2">
      <c r="A443" s="225"/>
      <c r="B443"/>
      <c r="C443"/>
      <c r="D443" s="224"/>
      <c r="E443"/>
    </row>
    <row r="444" spans="1:5" ht="12.75" x14ac:dyDescent="0.2">
      <c r="A444" s="225"/>
      <c r="B444"/>
      <c r="C444"/>
      <c r="D444" s="224"/>
      <c r="E444"/>
    </row>
    <row r="445" spans="1:5" ht="12.75" x14ac:dyDescent="0.2">
      <c r="A445" s="225"/>
      <c r="B445"/>
      <c r="C445"/>
      <c r="D445" s="224"/>
      <c r="E445"/>
    </row>
    <row r="446" spans="1:5" ht="12.75" x14ac:dyDescent="0.2">
      <c r="A446" s="225"/>
      <c r="B446"/>
      <c r="C446"/>
      <c r="D446" s="224"/>
      <c r="E446"/>
    </row>
    <row r="447" spans="1:5" ht="12.75" x14ac:dyDescent="0.2">
      <c r="A447" s="225"/>
      <c r="B447"/>
      <c r="C447"/>
      <c r="D447" s="224"/>
      <c r="E447"/>
    </row>
    <row r="448" spans="1:5" ht="12.75" x14ac:dyDescent="0.2">
      <c r="A448" s="225"/>
      <c r="B448"/>
      <c r="C448"/>
      <c r="D448" s="224"/>
      <c r="E448"/>
    </row>
    <row r="449" spans="1:5" ht="12.75" x14ac:dyDescent="0.2">
      <c r="A449" s="225"/>
      <c r="B449"/>
      <c r="C449"/>
      <c r="D449" s="224"/>
      <c r="E449"/>
    </row>
    <row r="450" spans="1:5" ht="12.75" x14ac:dyDescent="0.2">
      <c r="A450" s="225"/>
      <c r="B450"/>
      <c r="C450"/>
      <c r="D450" s="224"/>
      <c r="E450"/>
    </row>
    <row r="451" spans="1:5" ht="12.75" x14ac:dyDescent="0.2">
      <c r="A451" s="225"/>
      <c r="B451"/>
      <c r="C451"/>
      <c r="D451" s="224"/>
      <c r="E451"/>
    </row>
    <row r="452" spans="1:5" ht="12.75" x14ac:dyDescent="0.2">
      <c r="A452" s="225"/>
      <c r="B452"/>
      <c r="C452"/>
      <c r="D452" s="224"/>
      <c r="E452"/>
    </row>
    <row r="453" spans="1:5" ht="12.75" x14ac:dyDescent="0.2">
      <c r="A453" s="225"/>
      <c r="B453"/>
      <c r="C453"/>
      <c r="D453" s="224"/>
      <c r="E453"/>
    </row>
    <row r="454" spans="1:5" ht="12.75" x14ac:dyDescent="0.2">
      <c r="A454" s="225"/>
      <c r="B454"/>
      <c r="C454"/>
      <c r="D454" s="224"/>
      <c r="E454"/>
    </row>
    <row r="455" spans="1:5" ht="12.75" x14ac:dyDescent="0.2">
      <c r="A455" s="225"/>
      <c r="B455"/>
      <c r="C455"/>
      <c r="D455" s="224"/>
      <c r="E455"/>
    </row>
    <row r="456" spans="1:5" ht="12.75" x14ac:dyDescent="0.2">
      <c r="A456" s="225"/>
      <c r="B456"/>
      <c r="C456"/>
      <c r="D456" s="224"/>
      <c r="E456"/>
    </row>
    <row r="457" spans="1:5" ht="12.75" x14ac:dyDescent="0.2">
      <c r="A457" s="225"/>
      <c r="B457"/>
      <c r="C457"/>
      <c r="D457" s="224"/>
      <c r="E457"/>
    </row>
    <row r="458" spans="1:5" ht="12.75" x14ac:dyDescent="0.2">
      <c r="A458" s="225"/>
      <c r="B458"/>
      <c r="C458"/>
      <c r="D458" s="224"/>
      <c r="E458"/>
    </row>
    <row r="459" spans="1:5" ht="12.75" x14ac:dyDescent="0.2">
      <c r="A459" s="225"/>
      <c r="B459"/>
      <c r="C459"/>
      <c r="D459" s="224"/>
      <c r="E459"/>
    </row>
    <row r="460" spans="1:5" ht="12.75" x14ac:dyDescent="0.2">
      <c r="A460" s="225"/>
      <c r="B460"/>
      <c r="C460"/>
      <c r="D460" s="224"/>
      <c r="E460"/>
    </row>
    <row r="461" spans="1:5" ht="12.75" x14ac:dyDescent="0.2">
      <c r="A461" s="225"/>
      <c r="B461"/>
      <c r="C461"/>
      <c r="D461" s="224"/>
      <c r="E461"/>
    </row>
    <row r="462" spans="1:5" ht="12.75" x14ac:dyDescent="0.2">
      <c r="A462" s="225"/>
      <c r="B462"/>
      <c r="C462"/>
      <c r="D462" s="224"/>
      <c r="E462"/>
    </row>
    <row r="463" spans="1:5" ht="12.75" x14ac:dyDescent="0.2">
      <c r="A463" s="225"/>
      <c r="B463"/>
      <c r="C463"/>
      <c r="D463" s="224"/>
      <c r="E463"/>
    </row>
    <row r="464" spans="1:5" ht="12.75" x14ac:dyDescent="0.2">
      <c r="A464" s="225"/>
      <c r="B464"/>
      <c r="C464"/>
      <c r="D464" s="224"/>
      <c r="E464"/>
    </row>
    <row r="465" spans="1:5" ht="12.75" x14ac:dyDescent="0.2">
      <c r="A465" s="225"/>
      <c r="B465"/>
      <c r="C465"/>
      <c r="D465" s="224"/>
      <c r="E465"/>
    </row>
    <row r="466" spans="1:5" ht="12.75" x14ac:dyDescent="0.2">
      <c r="A466" s="225"/>
      <c r="B466"/>
      <c r="C466"/>
      <c r="D466" s="224"/>
      <c r="E466"/>
    </row>
    <row r="467" spans="1:5" ht="12.75" x14ac:dyDescent="0.2">
      <c r="A467" s="225"/>
      <c r="B467"/>
      <c r="C467"/>
      <c r="D467" s="224"/>
      <c r="E467"/>
    </row>
    <row r="468" spans="1:5" ht="12.75" x14ac:dyDescent="0.2">
      <c r="A468" s="225"/>
      <c r="B468"/>
      <c r="C468"/>
      <c r="D468" s="224"/>
      <c r="E468"/>
    </row>
    <row r="469" spans="1:5" ht="12.75" x14ac:dyDescent="0.2">
      <c r="A469" s="225"/>
      <c r="B469"/>
      <c r="C469"/>
      <c r="D469" s="224"/>
      <c r="E469"/>
    </row>
    <row r="470" spans="1:5" ht="12.75" x14ac:dyDescent="0.2">
      <c r="A470" s="225"/>
      <c r="B470"/>
      <c r="C470"/>
      <c r="D470" s="224"/>
      <c r="E470"/>
    </row>
    <row r="471" spans="1:5" ht="12.75" x14ac:dyDescent="0.2">
      <c r="A471" s="225"/>
      <c r="B471"/>
      <c r="C471"/>
      <c r="D471" s="224"/>
      <c r="E471"/>
    </row>
    <row r="472" spans="1:5" ht="12.75" x14ac:dyDescent="0.2">
      <c r="A472" s="225"/>
      <c r="B472"/>
      <c r="C472"/>
      <c r="D472" s="224"/>
      <c r="E472"/>
    </row>
    <row r="473" spans="1:5" ht="12.75" x14ac:dyDescent="0.2">
      <c r="A473" s="225"/>
      <c r="B473"/>
      <c r="C473"/>
      <c r="D473" s="224"/>
      <c r="E473"/>
    </row>
    <row r="474" spans="1:5" ht="12.75" x14ac:dyDescent="0.2">
      <c r="A474" s="225"/>
      <c r="B474"/>
      <c r="C474"/>
      <c r="D474" s="224"/>
      <c r="E474"/>
    </row>
    <row r="475" spans="1:5" ht="12.75" x14ac:dyDescent="0.2">
      <c r="A475" s="225"/>
      <c r="B475"/>
      <c r="C475"/>
      <c r="D475" s="224"/>
      <c r="E475"/>
    </row>
    <row r="476" spans="1:5" ht="12.75" x14ac:dyDescent="0.2">
      <c r="A476" s="225"/>
      <c r="B476"/>
      <c r="C476"/>
      <c r="D476" s="224"/>
      <c r="E476"/>
    </row>
    <row r="477" spans="1:5" ht="12.75" x14ac:dyDescent="0.2">
      <c r="A477" s="225"/>
      <c r="B477"/>
      <c r="C477"/>
      <c r="D477" s="224"/>
      <c r="E477"/>
    </row>
    <row r="478" spans="1:5" ht="12.75" x14ac:dyDescent="0.2">
      <c r="A478" s="225"/>
      <c r="B478"/>
      <c r="C478"/>
      <c r="D478" s="224"/>
      <c r="E478"/>
    </row>
    <row r="479" spans="1:5" ht="12.75" x14ac:dyDescent="0.2">
      <c r="A479" s="225"/>
      <c r="B479"/>
      <c r="C479"/>
      <c r="D479" s="224"/>
      <c r="E479"/>
    </row>
    <row r="480" spans="1:5" ht="12.75" x14ac:dyDescent="0.2">
      <c r="A480" s="225"/>
      <c r="B480"/>
      <c r="C480"/>
      <c r="D480" s="224"/>
      <c r="E480"/>
    </row>
    <row r="481" spans="1:5" ht="12.75" x14ac:dyDescent="0.2">
      <c r="A481" s="225"/>
      <c r="B481"/>
      <c r="C481"/>
      <c r="D481" s="224"/>
      <c r="E481"/>
    </row>
    <row r="482" spans="1:5" ht="12.75" x14ac:dyDescent="0.2">
      <c r="A482" s="225"/>
      <c r="B482"/>
      <c r="C482"/>
      <c r="D482" s="224"/>
      <c r="E482"/>
    </row>
    <row r="483" spans="1:5" ht="12.75" x14ac:dyDescent="0.2">
      <c r="A483" s="225"/>
      <c r="B483"/>
      <c r="C483"/>
      <c r="D483" s="224"/>
      <c r="E483"/>
    </row>
    <row r="484" spans="1:5" ht="12.75" x14ac:dyDescent="0.2">
      <c r="A484" s="225"/>
      <c r="B484"/>
      <c r="C484"/>
      <c r="D484" s="224"/>
      <c r="E484"/>
    </row>
    <row r="485" spans="1:5" ht="12.75" x14ac:dyDescent="0.2">
      <c r="A485" s="225"/>
      <c r="B485"/>
      <c r="C485"/>
      <c r="D485" s="224"/>
      <c r="E485"/>
    </row>
    <row r="486" spans="1:5" ht="12.75" x14ac:dyDescent="0.2">
      <c r="A486" s="225"/>
      <c r="B486"/>
      <c r="C486"/>
      <c r="D486" s="224"/>
      <c r="E486"/>
    </row>
    <row r="487" spans="1:5" ht="12.75" x14ac:dyDescent="0.2">
      <c r="A487" s="225"/>
      <c r="B487"/>
      <c r="C487"/>
      <c r="D487" s="224"/>
      <c r="E487"/>
    </row>
    <row r="488" spans="1:5" ht="12.75" x14ac:dyDescent="0.2">
      <c r="A488" s="225"/>
      <c r="B488"/>
      <c r="C488"/>
      <c r="D488" s="224"/>
      <c r="E488"/>
    </row>
    <row r="489" spans="1:5" ht="12.75" x14ac:dyDescent="0.2">
      <c r="A489" s="225"/>
      <c r="B489"/>
      <c r="C489"/>
      <c r="D489" s="224"/>
      <c r="E489"/>
    </row>
    <row r="490" spans="1:5" ht="12.75" x14ac:dyDescent="0.2">
      <c r="A490" s="225"/>
      <c r="B490"/>
      <c r="C490"/>
      <c r="D490" s="224"/>
      <c r="E490"/>
    </row>
    <row r="491" spans="1:5" ht="12.75" x14ac:dyDescent="0.2">
      <c r="A491" s="225"/>
      <c r="B491"/>
      <c r="C491"/>
      <c r="D491" s="224"/>
      <c r="E491"/>
    </row>
    <row r="492" spans="1:5" ht="12.75" x14ac:dyDescent="0.2">
      <c r="A492" s="225"/>
      <c r="B492"/>
      <c r="C492"/>
      <c r="D492" s="224"/>
      <c r="E492"/>
    </row>
    <row r="493" spans="1:5" ht="12.75" x14ac:dyDescent="0.2">
      <c r="A493" s="225"/>
      <c r="B493"/>
      <c r="C493"/>
      <c r="D493" s="224"/>
      <c r="E493"/>
    </row>
    <row r="494" spans="1:5" ht="12.75" x14ac:dyDescent="0.2">
      <c r="A494" s="225"/>
      <c r="B494"/>
      <c r="C494"/>
      <c r="D494" s="224"/>
      <c r="E494"/>
    </row>
    <row r="495" spans="1:5" ht="12.75" x14ac:dyDescent="0.2">
      <c r="A495" s="225"/>
      <c r="B495"/>
      <c r="C495"/>
      <c r="D495" s="224"/>
      <c r="E495"/>
    </row>
    <row r="496" spans="1:5" ht="12.75" x14ac:dyDescent="0.2">
      <c r="A496" s="225"/>
      <c r="B496"/>
      <c r="C496"/>
      <c r="D496" s="224"/>
      <c r="E496"/>
    </row>
    <row r="497" spans="1:5" ht="12.75" x14ac:dyDescent="0.2">
      <c r="A497" s="225"/>
      <c r="B497"/>
      <c r="C497"/>
      <c r="D497" s="224"/>
      <c r="E497"/>
    </row>
    <row r="498" spans="1:5" ht="12.75" x14ac:dyDescent="0.2">
      <c r="A498" s="225"/>
      <c r="B498"/>
      <c r="C498"/>
      <c r="D498" s="224"/>
      <c r="E498"/>
    </row>
    <row r="499" spans="1:5" ht="12.75" x14ac:dyDescent="0.2">
      <c r="A499" s="225"/>
      <c r="B499"/>
      <c r="C499"/>
      <c r="D499" s="224"/>
      <c r="E499"/>
    </row>
    <row r="500" spans="1:5" ht="12.75" x14ac:dyDescent="0.2">
      <c r="A500" s="225"/>
      <c r="B500"/>
      <c r="C500"/>
      <c r="D500" s="224"/>
      <c r="E500"/>
    </row>
    <row r="501" spans="1:5" ht="12.75" x14ac:dyDescent="0.2">
      <c r="A501" s="225"/>
      <c r="B501"/>
      <c r="C501"/>
      <c r="D501" s="224"/>
      <c r="E501"/>
    </row>
    <row r="502" spans="1:5" ht="12.75" x14ac:dyDescent="0.2">
      <c r="A502" s="225"/>
      <c r="B502"/>
      <c r="C502"/>
      <c r="D502" s="224"/>
      <c r="E502"/>
    </row>
    <row r="503" spans="1:5" ht="12.75" x14ac:dyDescent="0.2">
      <c r="A503" s="225"/>
      <c r="B503"/>
      <c r="C503"/>
      <c r="D503" s="224"/>
      <c r="E503"/>
    </row>
    <row r="504" spans="1:5" ht="12.75" x14ac:dyDescent="0.2">
      <c r="A504" s="225"/>
      <c r="B504"/>
      <c r="C504"/>
      <c r="D504" s="224"/>
      <c r="E504"/>
    </row>
    <row r="505" spans="1:5" ht="12.75" x14ac:dyDescent="0.2">
      <c r="A505" s="225"/>
      <c r="B505"/>
      <c r="C505"/>
      <c r="D505" s="224"/>
      <c r="E505"/>
    </row>
    <row r="506" spans="1:5" ht="12.75" x14ac:dyDescent="0.2">
      <c r="A506" s="225"/>
      <c r="B506"/>
      <c r="C506"/>
      <c r="D506" s="224"/>
      <c r="E506"/>
    </row>
    <row r="507" spans="1:5" ht="12.75" x14ac:dyDescent="0.2">
      <c r="A507" s="225"/>
      <c r="B507"/>
      <c r="C507"/>
      <c r="D507" s="224"/>
      <c r="E507"/>
    </row>
    <row r="508" spans="1:5" ht="12.75" x14ac:dyDescent="0.2">
      <c r="A508" s="225"/>
      <c r="B508"/>
      <c r="C508"/>
      <c r="D508" s="224"/>
      <c r="E508"/>
    </row>
    <row r="509" spans="1:5" ht="12.75" x14ac:dyDescent="0.2">
      <c r="A509" s="225"/>
      <c r="B509"/>
      <c r="C509"/>
      <c r="D509" s="224"/>
      <c r="E509"/>
    </row>
    <row r="510" spans="1:5" ht="12.75" x14ac:dyDescent="0.2">
      <c r="A510" s="225"/>
      <c r="B510"/>
      <c r="C510"/>
      <c r="D510" s="224"/>
      <c r="E510"/>
    </row>
    <row r="511" spans="1:5" ht="12.75" x14ac:dyDescent="0.2">
      <c r="A511" s="225"/>
      <c r="B511"/>
      <c r="C511"/>
      <c r="D511" s="224"/>
      <c r="E511"/>
    </row>
    <row r="512" spans="1:5" ht="12.75" x14ac:dyDescent="0.2">
      <c r="A512" s="225"/>
      <c r="B512"/>
      <c r="C512"/>
      <c r="D512" s="224"/>
      <c r="E512"/>
    </row>
    <row r="513" spans="1:5" ht="12.75" x14ac:dyDescent="0.2">
      <c r="A513" s="225"/>
      <c r="B513"/>
      <c r="C513"/>
      <c r="D513" s="224"/>
      <c r="E513"/>
    </row>
    <row r="514" spans="1:5" ht="12.75" x14ac:dyDescent="0.2">
      <c r="A514" s="225"/>
      <c r="B514"/>
      <c r="C514"/>
      <c r="D514" s="224"/>
      <c r="E514"/>
    </row>
    <row r="515" spans="1:5" ht="12.75" x14ac:dyDescent="0.2">
      <c r="A515" s="225"/>
      <c r="B515"/>
      <c r="C515"/>
      <c r="D515" s="224"/>
      <c r="E515"/>
    </row>
    <row r="516" spans="1:5" ht="12.75" x14ac:dyDescent="0.2">
      <c r="A516" s="225"/>
      <c r="B516"/>
      <c r="C516"/>
      <c r="D516" s="224"/>
      <c r="E516"/>
    </row>
    <row r="517" spans="1:5" ht="12.75" x14ac:dyDescent="0.2">
      <c r="A517" s="225"/>
      <c r="B517"/>
      <c r="C517"/>
      <c r="D517" s="224"/>
      <c r="E517"/>
    </row>
    <row r="518" spans="1:5" ht="12.75" x14ac:dyDescent="0.2">
      <c r="A518" s="225"/>
      <c r="B518"/>
      <c r="C518"/>
      <c r="D518" s="224"/>
      <c r="E518"/>
    </row>
    <row r="519" spans="1:5" ht="12.75" x14ac:dyDescent="0.2">
      <c r="A519" s="225"/>
      <c r="B519"/>
      <c r="C519"/>
      <c r="D519" s="224"/>
      <c r="E519"/>
    </row>
    <row r="520" spans="1:5" ht="12.75" x14ac:dyDescent="0.2">
      <c r="A520" s="225"/>
      <c r="B520"/>
      <c r="C520"/>
      <c r="D520" s="224"/>
      <c r="E520"/>
    </row>
    <row r="521" spans="1:5" ht="12.75" x14ac:dyDescent="0.2">
      <c r="A521" s="225"/>
      <c r="B521"/>
      <c r="C521"/>
      <c r="D521" s="224"/>
      <c r="E521"/>
    </row>
    <row r="522" spans="1:5" ht="12.75" x14ac:dyDescent="0.2">
      <c r="A522" s="225"/>
      <c r="B522"/>
      <c r="C522"/>
      <c r="D522" s="224"/>
      <c r="E522"/>
    </row>
    <row r="523" spans="1:5" ht="12.75" x14ac:dyDescent="0.2">
      <c r="A523" s="225"/>
      <c r="B523"/>
      <c r="C523"/>
      <c r="D523" s="224"/>
      <c r="E523"/>
    </row>
    <row r="524" spans="1:5" ht="12.75" x14ac:dyDescent="0.2">
      <c r="A524" s="225"/>
      <c r="B524"/>
      <c r="C524"/>
      <c r="D524" s="224"/>
      <c r="E524"/>
    </row>
    <row r="525" spans="1:5" ht="12.75" x14ac:dyDescent="0.2">
      <c r="A525" s="225"/>
      <c r="B525"/>
      <c r="C525"/>
      <c r="D525" s="224"/>
      <c r="E525"/>
    </row>
    <row r="526" spans="1:5" ht="12.75" x14ac:dyDescent="0.2">
      <c r="A526" s="225"/>
      <c r="B526"/>
      <c r="C526"/>
      <c r="D526" s="224"/>
      <c r="E526"/>
    </row>
    <row r="527" spans="1:5" ht="12.75" x14ac:dyDescent="0.2">
      <c r="A527" s="225"/>
      <c r="B527"/>
      <c r="C527"/>
      <c r="D527" s="224"/>
      <c r="E527"/>
    </row>
    <row r="528" spans="1:5" ht="12.75" x14ac:dyDescent="0.2">
      <c r="A528" s="225"/>
      <c r="B528"/>
      <c r="C528"/>
      <c r="D528" s="224"/>
      <c r="E528"/>
    </row>
    <row r="529" spans="1:5" ht="12.75" x14ac:dyDescent="0.2">
      <c r="A529" s="225"/>
      <c r="B529"/>
      <c r="C529"/>
      <c r="D529" s="224"/>
      <c r="E529"/>
    </row>
    <row r="530" spans="1:5" ht="12.75" x14ac:dyDescent="0.2">
      <c r="A530" s="225"/>
      <c r="B530"/>
      <c r="C530"/>
      <c r="D530" s="224"/>
      <c r="E530"/>
    </row>
    <row r="531" spans="1:5" ht="12.75" x14ac:dyDescent="0.2">
      <c r="A531" s="225"/>
      <c r="B531"/>
      <c r="C531"/>
      <c r="D531" s="224"/>
      <c r="E531"/>
    </row>
    <row r="532" spans="1:5" ht="12.75" x14ac:dyDescent="0.2">
      <c r="A532" s="225"/>
      <c r="B532"/>
      <c r="C532"/>
      <c r="D532" s="224"/>
      <c r="E532"/>
    </row>
    <row r="533" spans="1:5" ht="12.75" x14ac:dyDescent="0.2">
      <c r="A533" s="225"/>
      <c r="B533"/>
      <c r="C533"/>
      <c r="D533" s="224"/>
      <c r="E533"/>
    </row>
    <row r="534" spans="1:5" ht="12.75" x14ac:dyDescent="0.2">
      <c r="A534" s="225"/>
      <c r="B534"/>
      <c r="C534"/>
      <c r="D534" s="224"/>
      <c r="E534"/>
    </row>
    <row r="535" spans="1:5" ht="12.75" x14ac:dyDescent="0.2">
      <c r="A535" s="225"/>
      <c r="B535"/>
      <c r="C535"/>
      <c r="D535" s="224"/>
      <c r="E535"/>
    </row>
    <row r="536" spans="1:5" ht="12.75" x14ac:dyDescent="0.2">
      <c r="A536" s="225"/>
      <c r="B536"/>
      <c r="C536"/>
      <c r="D536" s="224"/>
      <c r="E536"/>
    </row>
    <row r="537" spans="1:5" ht="12.75" x14ac:dyDescent="0.2">
      <c r="A537" s="225"/>
      <c r="B537"/>
      <c r="C537"/>
      <c r="D537" s="224"/>
      <c r="E537"/>
    </row>
    <row r="538" spans="1:5" ht="12.75" x14ac:dyDescent="0.2">
      <c r="A538" s="225"/>
      <c r="B538"/>
      <c r="C538"/>
      <c r="D538" s="224"/>
      <c r="E538"/>
    </row>
    <row r="539" spans="1:5" ht="12.75" x14ac:dyDescent="0.2">
      <c r="A539" s="225"/>
      <c r="B539"/>
      <c r="C539"/>
      <c r="D539" s="224"/>
      <c r="E539"/>
    </row>
    <row r="540" spans="1:5" ht="12.75" x14ac:dyDescent="0.2">
      <c r="A540" s="225"/>
      <c r="B540"/>
      <c r="C540"/>
      <c r="D540" s="224"/>
      <c r="E540"/>
    </row>
    <row r="541" spans="1:5" ht="12.75" x14ac:dyDescent="0.2">
      <c r="A541" s="225"/>
      <c r="B541"/>
      <c r="C541"/>
      <c r="D541" s="224"/>
      <c r="E541"/>
    </row>
    <row r="542" spans="1:5" ht="12.75" x14ac:dyDescent="0.2">
      <c r="A542" s="225"/>
      <c r="B542"/>
      <c r="C542"/>
      <c r="D542" s="224"/>
      <c r="E542"/>
    </row>
    <row r="543" spans="1:5" ht="12.75" x14ac:dyDescent="0.2">
      <c r="A543" s="225"/>
      <c r="B543"/>
      <c r="C543"/>
      <c r="D543" s="224"/>
      <c r="E543"/>
    </row>
    <row r="544" spans="1:5" ht="12.75" x14ac:dyDescent="0.2">
      <c r="A544" s="225"/>
      <c r="B544"/>
      <c r="C544"/>
      <c r="D544" s="224"/>
      <c r="E544"/>
    </row>
    <row r="545" spans="1:5" ht="12.75" x14ac:dyDescent="0.2">
      <c r="A545" s="225"/>
      <c r="B545"/>
      <c r="C545"/>
      <c r="D545" s="224"/>
      <c r="E545"/>
    </row>
    <row r="546" spans="1:5" ht="12.75" x14ac:dyDescent="0.2">
      <c r="A546" s="225"/>
      <c r="B546"/>
      <c r="C546"/>
      <c r="D546" s="224"/>
      <c r="E546"/>
    </row>
    <row r="547" spans="1:5" ht="12.75" x14ac:dyDescent="0.2">
      <c r="A547" s="225"/>
      <c r="B547"/>
      <c r="C547"/>
      <c r="D547" s="224"/>
      <c r="E547"/>
    </row>
    <row r="548" spans="1:5" ht="12.75" x14ac:dyDescent="0.2">
      <c r="A548" s="225"/>
      <c r="B548"/>
      <c r="C548"/>
      <c r="D548" s="224"/>
      <c r="E548"/>
    </row>
    <row r="549" spans="1:5" ht="12.75" x14ac:dyDescent="0.2">
      <c r="A549" s="225"/>
      <c r="B549"/>
      <c r="C549"/>
      <c r="D549" s="224"/>
      <c r="E549"/>
    </row>
    <row r="550" spans="1:5" ht="12.75" x14ac:dyDescent="0.2">
      <c r="A550" s="225"/>
      <c r="B550"/>
      <c r="C550"/>
      <c r="D550" s="224"/>
      <c r="E550"/>
    </row>
    <row r="551" spans="1:5" ht="12.75" x14ac:dyDescent="0.2">
      <c r="A551" s="225"/>
      <c r="B551"/>
      <c r="C551"/>
      <c r="D551" s="224"/>
      <c r="E551"/>
    </row>
    <row r="552" spans="1:5" ht="12.75" x14ac:dyDescent="0.2">
      <c r="A552" s="225"/>
      <c r="B552"/>
      <c r="C552"/>
      <c r="D552" s="224"/>
      <c r="E552"/>
    </row>
    <row r="553" spans="1:5" ht="12.75" x14ac:dyDescent="0.2">
      <c r="A553" s="225"/>
      <c r="B553"/>
      <c r="C553"/>
      <c r="D553" s="224"/>
      <c r="E553"/>
    </row>
    <row r="554" spans="1:5" ht="12.75" x14ac:dyDescent="0.2">
      <c r="A554" s="225"/>
      <c r="B554"/>
      <c r="C554"/>
      <c r="D554" s="224"/>
      <c r="E554"/>
    </row>
    <row r="555" spans="1:5" ht="12.75" x14ac:dyDescent="0.2">
      <c r="A555" s="225"/>
      <c r="B555"/>
      <c r="C555"/>
      <c r="D555" s="224"/>
      <c r="E555"/>
    </row>
    <row r="556" spans="1:5" ht="12.75" x14ac:dyDescent="0.2">
      <c r="A556" s="225"/>
      <c r="B556"/>
      <c r="C556"/>
      <c r="D556" s="224"/>
      <c r="E556"/>
    </row>
    <row r="557" spans="1:5" ht="12.75" x14ac:dyDescent="0.2">
      <c r="A557" s="225"/>
      <c r="B557"/>
      <c r="C557"/>
      <c r="D557" s="224"/>
      <c r="E557"/>
    </row>
    <row r="558" spans="1:5" ht="12.75" x14ac:dyDescent="0.2">
      <c r="A558" s="225"/>
      <c r="B558"/>
      <c r="C558"/>
      <c r="D558" s="224"/>
      <c r="E558"/>
    </row>
    <row r="559" spans="1:5" ht="12.75" x14ac:dyDescent="0.2">
      <c r="A559" s="225"/>
      <c r="B559"/>
      <c r="C559"/>
      <c r="D559" s="224"/>
      <c r="E559"/>
    </row>
    <row r="560" spans="1:5" ht="12.75" x14ac:dyDescent="0.2">
      <c r="A560" s="225"/>
      <c r="B560"/>
      <c r="C560"/>
      <c r="D560" s="224"/>
      <c r="E560"/>
    </row>
    <row r="561" spans="1:5" ht="12.75" x14ac:dyDescent="0.2">
      <c r="A561" s="225"/>
      <c r="B561"/>
      <c r="C561"/>
      <c r="D561" s="224"/>
      <c r="E561"/>
    </row>
    <row r="562" spans="1:5" ht="12.75" x14ac:dyDescent="0.2">
      <c r="A562" s="225"/>
      <c r="B562"/>
      <c r="C562"/>
      <c r="D562" s="224"/>
      <c r="E562"/>
    </row>
    <row r="563" spans="1:5" ht="12.75" x14ac:dyDescent="0.2">
      <c r="A563" s="225"/>
      <c r="B563"/>
      <c r="C563"/>
      <c r="D563" s="224"/>
      <c r="E563"/>
    </row>
    <row r="564" spans="1:5" ht="12.75" x14ac:dyDescent="0.2">
      <c r="A564" s="225"/>
      <c r="B564"/>
      <c r="C564"/>
      <c r="D564" s="224"/>
      <c r="E564"/>
    </row>
    <row r="565" spans="1:5" ht="12.75" x14ac:dyDescent="0.2">
      <c r="A565" s="225"/>
      <c r="B565"/>
      <c r="C565"/>
      <c r="D565" s="224"/>
      <c r="E565"/>
    </row>
    <row r="566" spans="1:5" ht="12.75" x14ac:dyDescent="0.2">
      <c r="A566" s="225"/>
      <c r="B566"/>
      <c r="C566"/>
      <c r="D566" s="224"/>
      <c r="E566"/>
    </row>
    <row r="567" spans="1:5" ht="12.75" x14ac:dyDescent="0.2">
      <c r="A567" s="225"/>
      <c r="B567"/>
      <c r="C567"/>
      <c r="D567" s="224"/>
      <c r="E567"/>
    </row>
    <row r="568" spans="1:5" ht="12.75" x14ac:dyDescent="0.2">
      <c r="A568" s="225"/>
      <c r="B568"/>
      <c r="C568"/>
      <c r="D568" s="224"/>
      <c r="E568"/>
    </row>
    <row r="569" spans="1:5" ht="12.75" x14ac:dyDescent="0.2">
      <c r="A569" s="225"/>
      <c r="B569"/>
      <c r="C569"/>
      <c r="D569" s="224"/>
      <c r="E569"/>
    </row>
    <row r="570" spans="1:5" ht="12.75" x14ac:dyDescent="0.2">
      <c r="A570" s="225"/>
      <c r="B570"/>
      <c r="C570"/>
      <c r="D570" s="224"/>
      <c r="E570"/>
    </row>
    <row r="571" spans="1:5" ht="12.75" x14ac:dyDescent="0.2">
      <c r="A571" s="225"/>
      <c r="B571"/>
      <c r="C571"/>
      <c r="D571" s="224"/>
      <c r="E571"/>
    </row>
    <row r="572" spans="1:5" ht="12.75" x14ac:dyDescent="0.2">
      <c r="A572" s="225"/>
      <c r="B572"/>
      <c r="C572"/>
      <c r="D572" s="224"/>
      <c r="E572"/>
    </row>
    <row r="573" spans="1:5" ht="12.75" x14ac:dyDescent="0.2">
      <c r="A573" s="225"/>
      <c r="B573"/>
      <c r="C573"/>
      <c r="D573" s="224"/>
      <c r="E573"/>
    </row>
    <row r="574" spans="1:5" ht="12.75" x14ac:dyDescent="0.2">
      <c r="A574" s="225"/>
      <c r="B574"/>
      <c r="C574"/>
      <c r="D574" s="224"/>
      <c r="E574"/>
    </row>
    <row r="575" spans="1:5" ht="12.75" x14ac:dyDescent="0.2">
      <c r="A575" s="225"/>
      <c r="B575"/>
      <c r="C575"/>
      <c r="D575" s="224"/>
      <c r="E575"/>
    </row>
    <row r="576" spans="1:5" ht="12.75" x14ac:dyDescent="0.2">
      <c r="A576" s="225"/>
      <c r="B576"/>
      <c r="C576"/>
      <c r="D576" s="224"/>
      <c r="E576"/>
    </row>
    <row r="577" spans="1:5" ht="12.75" x14ac:dyDescent="0.2">
      <c r="A577" s="225"/>
      <c r="B577"/>
      <c r="C577"/>
      <c r="D577" s="224"/>
      <c r="E577"/>
    </row>
    <row r="578" spans="1:5" ht="12.75" x14ac:dyDescent="0.2">
      <c r="A578" s="225"/>
      <c r="B578"/>
      <c r="C578"/>
      <c r="D578" s="224"/>
      <c r="E578"/>
    </row>
    <row r="579" spans="1:5" ht="12.75" x14ac:dyDescent="0.2">
      <c r="A579" s="225"/>
      <c r="B579"/>
      <c r="C579"/>
      <c r="D579" s="224"/>
      <c r="E579"/>
    </row>
    <row r="580" spans="1:5" ht="12.75" x14ac:dyDescent="0.2">
      <c r="A580" s="225"/>
      <c r="B580"/>
      <c r="C580"/>
      <c r="D580" s="224"/>
      <c r="E580"/>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AL580"/>
  <sheetViews>
    <sheetView zoomScaleNormal="100" workbookViewId="0">
      <selection activeCell="A20" sqref="A20"/>
    </sheetView>
  </sheetViews>
  <sheetFormatPr defaultColWidth="8.85546875" defaultRowHeight="11.25" x14ac:dyDescent="0.2"/>
  <cols>
    <col min="1" max="1" width="90.5703125" style="228" bestFit="1" customWidth="1"/>
    <col min="2" max="2" width="14.85546875" style="150" bestFit="1" customWidth="1"/>
    <col min="3" max="3" width="10.28515625" style="150" bestFit="1" customWidth="1"/>
    <col min="4" max="4" width="18.28515625" style="150" bestFit="1" customWidth="1"/>
    <col min="5" max="5" width="13.7109375" style="150" bestFit="1" customWidth="1"/>
    <col min="6" max="6" width="6.85546875" style="147" bestFit="1" customWidth="1"/>
    <col min="7" max="7" width="12.28515625" style="147" bestFit="1" customWidth="1"/>
    <col min="8" max="8" width="10.28515625" style="147" bestFit="1" customWidth="1"/>
    <col min="9" max="9" width="14.85546875" style="147" bestFit="1" customWidth="1"/>
    <col min="10" max="10" width="10.28515625" style="147" bestFit="1" customWidth="1"/>
    <col min="11" max="11" width="14.85546875" style="147" bestFit="1" customWidth="1"/>
    <col min="12" max="12" width="13.7109375" style="147" bestFit="1" customWidth="1"/>
    <col min="13" max="13" width="18.28515625" style="147" bestFit="1" customWidth="1"/>
    <col min="14" max="14" width="28.85546875" style="147" bestFit="1" customWidth="1"/>
    <col min="15" max="15" width="5.7109375" style="147" bestFit="1" customWidth="1"/>
    <col min="16" max="16" width="6.7109375" style="147" bestFit="1" customWidth="1"/>
    <col min="17" max="17" width="10.42578125" style="147" bestFit="1" customWidth="1"/>
    <col min="18" max="18" width="18.85546875" style="147" bestFit="1" customWidth="1"/>
    <col min="19" max="19" width="40.7109375" style="147" bestFit="1" customWidth="1"/>
    <col min="20" max="20" width="97.28515625" style="147" bestFit="1" customWidth="1"/>
    <col min="21" max="21" width="15.5703125" style="147" bestFit="1" customWidth="1"/>
    <col min="22" max="22" width="7.28515625" style="147" bestFit="1" customWidth="1"/>
    <col min="23" max="23" width="5.7109375" style="147" bestFit="1" customWidth="1"/>
    <col min="24" max="24" width="6.85546875" style="147" bestFit="1" customWidth="1"/>
    <col min="25" max="25" width="5.7109375" style="147" bestFit="1" customWidth="1"/>
    <col min="26" max="26" width="6.85546875" style="147" bestFit="1" customWidth="1"/>
    <col min="27" max="27" width="5.7109375" style="147" bestFit="1" customWidth="1"/>
    <col min="28" max="28" width="6.85546875" style="147" bestFit="1" customWidth="1"/>
    <col min="29" max="29" width="5.7109375" style="147" bestFit="1" customWidth="1"/>
    <col min="30" max="30" width="6.85546875" style="147" bestFit="1" customWidth="1"/>
    <col min="31" max="31" width="5.7109375" style="147" bestFit="1" customWidth="1"/>
    <col min="32" max="32" width="6.85546875" style="147" bestFit="1" customWidth="1"/>
    <col min="33" max="33" width="5.7109375" style="147" bestFit="1" customWidth="1"/>
    <col min="34" max="34" width="7.7109375" style="147" bestFit="1" customWidth="1"/>
    <col min="35" max="35" width="6.42578125" style="147" bestFit="1" customWidth="1"/>
    <col min="36" max="36" width="6.85546875" style="147" bestFit="1" customWidth="1"/>
    <col min="37" max="37" width="6.42578125" style="147" bestFit="1" customWidth="1"/>
    <col min="38" max="38" width="7.28515625" style="147" bestFit="1" customWidth="1"/>
    <col min="39" max="39" width="82.28515625" style="147" bestFit="1" customWidth="1"/>
    <col min="40" max="40" width="45.140625" style="147" bestFit="1" customWidth="1"/>
    <col min="41" max="41" width="40" style="147" bestFit="1" customWidth="1"/>
    <col min="42" max="42" width="54.5703125" style="147" bestFit="1" customWidth="1"/>
    <col min="43" max="43" width="51.28515625" style="147" bestFit="1" customWidth="1"/>
    <col min="44" max="44" width="113.28515625" style="147" bestFit="1" customWidth="1"/>
    <col min="45" max="45" width="56.7109375" style="147" bestFit="1" customWidth="1"/>
    <col min="46" max="46" width="109.28515625" style="147" bestFit="1" customWidth="1"/>
    <col min="47" max="47" width="53.42578125" style="147" bestFit="1" customWidth="1"/>
    <col min="48" max="48" width="64.140625" style="147" bestFit="1" customWidth="1"/>
    <col min="49" max="49" width="68.7109375" style="147" bestFit="1" customWidth="1"/>
    <col min="50" max="50" width="61.28515625" style="147" bestFit="1" customWidth="1"/>
    <col min="51" max="51" width="117.42578125" style="147" bestFit="1" customWidth="1"/>
    <col min="52" max="52" width="98.140625" style="147" bestFit="1" customWidth="1"/>
    <col min="53" max="53" width="170.42578125" style="147" bestFit="1" customWidth="1"/>
    <col min="54" max="54" width="65.5703125" style="147" bestFit="1" customWidth="1"/>
    <col min="55" max="55" width="89.7109375" style="147" bestFit="1" customWidth="1"/>
    <col min="56" max="56" width="100.42578125" style="147" bestFit="1" customWidth="1"/>
    <col min="57" max="57" width="106.28515625" style="147" bestFit="1" customWidth="1"/>
    <col min="58" max="58" width="137.85546875" style="147" bestFit="1" customWidth="1"/>
    <col min="59" max="59" width="207.7109375" style="147" bestFit="1" customWidth="1"/>
    <col min="60" max="60" width="103.140625" style="147" bestFit="1" customWidth="1"/>
    <col min="61" max="61" width="89.5703125" style="147" bestFit="1" customWidth="1"/>
    <col min="62" max="62" width="114.28515625" style="147" bestFit="1" customWidth="1"/>
    <col min="63" max="63" width="27.28515625" style="147" bestFit="1" customWidth="1"/>
    <col min="64" max="64" width="57.28515625" style="147" bestFit="1" customWidth="1"/>
    <col min="65" max="65" width="34.5703125" style="147" bestFit="1" customWidth="1"/>
    <col min="66" max="66" width="40.140625" style="147" bestFit="1" customWidth="1"/>
    <col min="67" max="67" width="42.5703125" style="147" bestFit="1" customWidth="1"/>
    <col min="68" max="68" width="67.7109375" style="147" bestFit="1" customWidth="1"/>
    <col min="69" max="69" width="62.5703125" style="147" bestFit="1" customWidth="1"/>
    <col min="70" max="70" width="67.7109375" style="147" bestFit="1" customWidth="1"/>
    <col min="71" max="71" width="93.140625" style="147" bestFit="1" customWidth="1"/>
    <col min="72" max="72" width="87.140625" style="147" bestFit="1" customWidth="1"/>
    <col min="73" max="73" width="97.140625" style="147" bestFit="1" customWidth="1"/>
    <col min="74" max="74" width="42.7109375" style="147" bestFit="1" customWidth="1"/>
    <col min="75" max="75" width="118.85546875" style="147" bestFit="1" customWidth="1"/>
    <col min="76" max="76" width="59.5703125" style="147" bestFit="1" customWidth="1"/>
    <col min="77" max="77" width="76.7109375" style="147" bestFit="1" customWidth="1"/>
    <col min="78" max="78" width="55.42578125" style="147" bestFit="1" customWidth="1"/>
    <col min="79" max="79" width="9.140625" style="147" bestFit="1" customWidth="1"/>
    <col min="80" max="80" width="9.5703125" style="147" bestFit="1" customWidth="1"/>
    <col min="81" max="81" width="13.7109375" style="147" bestFit="1" customWidth="1"/>
    <col min="82" max="82" width="5.28515625" style="147" bestFit="1" customWidth="1"/>
    <col min="83" max="83" width="36.42578125" style="147" bestFit="1" customWidth="1"/>
    <col min="84" max="84" width="35.7109375" style="147" bestFit="1" customWidth="1"/>
    <col min="85" max="85" width="32.42578125" style="147" bestFit="1" customWidth="1"/>
    <col min="86" max="86" width="4.140625" style="147" bestFit="1" customWidth="1"/>
    <col min="87" max="87" width="23.28515625" style="147" bestFit="1" customWidth="1"/>
    <col min="88" max="88" width="24.5703125" style="147" bestFit="1" customWidth="1"/>
    <col min="89" max="89" width="58" style="147" bestFit="1" customWidth="1"/>
    <col min="90" max="90" width="15.28515625" style="147" bestFit="1" customWidth="1"/>
    <col min="91" max="91" width="21.85546875" style="147" bestFit="1" customWidth="1"/>
    <col min="92" max="92" width="15.28515625" style="147" bestFit="1" customWidth="1"/>
    <col min="93" max="93" width="14" style="147" bestFit="1" customWidth="1"/>
    <col min="94" max="94" width="141.28515625" style="147" bestFit="1" customWidth="1"/>
    <col min="95" max="95" width="17.7109375" style="147" bestFit="1" customWidth="1"/>
    <col min="96" max="96" width="143.28515625" style="147" bestFit="1" customWidth="1"/>
    <col min="97" max="97" width="19.7109375" style="147" bestFit="1" customWidth="1"/>
    <col min="98" max="98" width="37.140625" style="147" bestFit="1" customWidth="1"/>
    <col min="99" max="99" width="7.42578125" style="147" bestFit="1" customWidth="1"/>
    <col min="100" max="100" width="8.5703125" style="147" bestFit="1" customWidth="1"/>
    <col min="101" max="101" width="26.7109375" style="147" bestFit="1" customWidth="1"/>
    <col min="102" max="102" width="22.7109375" style="147" bestFit="1" customWidth="1"/>
    <col min="103" max="103" width="13.7109375" style="147" bestFit="1" customWidth="1"/>
    <col min="104" max="104" width="25.140625" style="147" bestFit="1" customWidth="1"/>
    <col min="105" max="105" width="49.140625" style="147" bestFit="1" customWidth="1"/>
    <col min="106" max="106" width="14" style="147" bestFit="1" customWidth="1"/>
    <col min="107" max="107" width="53.7109375" style="147" bestFit="1" customWidth="1"/>
    <col min="108" max="108" width="33.7109375" style="147" bestFit="1" customWidth="1"/>
    <col min="109" max="109" width="88.85546875" style="147" bestFit="1" customWidth="1"/>
    <col min="110" max="110" width="58.140625" style="147" bestFit="1" customWidth="1"/>
    <col min="111" max="111" width="20.42578125" style="147" bestFit="1" customWidth="1"/>
    <col min="112" max="112" width="10.7109375" style="147" bestFit="1" customWidth="1"/>
    <col min="113" max="113" width="20.140625" style="147" bestFit="1" customWidth="1"/>
    <col min="114" max="114" width="6.140625" style="147" bestFit="1" customWidth="1"/>
    <col min="115" max="115" width="6.42578125" style="147" bestFit="1" customWidth="1"/>
    <col min="116" max="116" width="34" style="147" bestFit="1" customWidth="1"/>
    <col min="117" max="117" width="38.140625" style="147" bestFit="1" customWidth="1"/>
    <col min="118" max="118" width="10.5703125" style="147" bestFit="1" customWidth="1"/>
    <col min="119" max="119" width="17.7109375" style="147" bestFit="1" customWidth="1"/>
    <col min="120" max="120" width="167.7109375" style="147" bestFit="1" customWidth="1"/>
    <col min="121" max="121" width="61.28515625" style="147" bestFit="1" customWidth="1"/>
    <col min="122" max="122" width="51.28515625" style="147" bestFit="1" customWidth="1"/>
    <col min="123" max="123" width="57.140625" style="147" bestFit="1" customWidth="1"/>
    <col min="124" max="124" width="61.28515625" style="147" bestFit="1" customWidth="1"/>
    <col min="125" max="125" width="43.7109375" style="147" bestFit="1" customWidth="1"/>
    <col min="126" max="126" width="54.42578125" style="147" bestFit="1" customWidth="1"/>
    <col min="127" max="127" width="57.28515625" style="147" bestFit="1" customWidth="1"/>
    <col min="128" max="128" width="71" style="147" bestFit="1" customWidth="1"/>
    <col min="129" max="129" width="39.7109375" style="147" bestFit="1" customWidth="1"/>
    <col min="130" max="130" width="35.140625" style="147" bestFit="1" customWidth="1"/>
    <col min="131" max="131" width="192.85546875" style="147" bestFit="1" customWidth="1"/>
    <col min="132" max="132" width="53.28515625" style="147" bestFit="1" customWidth="1"/>
    <col min="133" max="133" width="48.85546875" style="147" bestFit="1" customWidth="1"/>
    <col min="134" max="134" width="73.7109375" style="147" bestFit="1" customWidth="1"/>
    <col min="135" max="135" width="65.140625" style="147" bestFit="1" customWidth="1"/>
    <col min="136" max="136" width="123.7109375" style="147" bestFit="1" customWidth="1"/>
    <col min="137" max="137" width="121.7109375" style="147" bestFit="1" customWidth="1"/>
    <col min="138" max="138" width="48.42578125" style="147" bestFit="1" customWidth="1"/>
    <col min="139" max="139" width="101" style="147" bestFit="1" customWidth="1"/>
    <col min="140" max="140" width="5.28515625" style="147" bestFit="1" customWidth="1"/>
    <col min="141" max="141" width="4.140625" style="147" bestFit="1" customWidth="1"/>
    <col min="142" max="142" width="9.85546875" style="147" bestFit="1" customWidth="1"/>
    <col min="143" max="143" width="7.42578125" style="147" bestFit="1" customWidth="1"/>
    <col min="144" max="144" width="153.28515625" style="147" bestFit="1" customWidth="1"/>
    <col min="145" max="145" width="13.7109375" style="147" bestFit="1" customWidth="1"/>
    <col min="146" max="146" width="41.42578125" style="147" bestFit="1" customWidth="1"/>
    <col min="147" max="147" width="7" style="147" bestFit="1" customWidth="1"/>
    <col min="148" max="148" width="21.7109375" style="147" bestFit="1" customWidth="1"/>
    <col min="149" max="149" width="10.28515625" style="147" bestFit="1" customWidth="1"/>
    <col min="150" max="150" width="10.5703125" style="147" bestFit="1" customWidth="1"/>
    <col min="151" max="151" width="124.42578125" style="147" bestFit="1" customWidth="1"/>
    <col min="152" max="152" width="83.85546875" style="147" bestFit="1" customWidth="1"/>
    <col min="153" max="153" width="41.28515625" style="147" bestFit="1" customWidth="1"/>
    <col min="154" max="154" width="78.140625" style="147" bestFit="1" customWidth="1"/>
    <col min="155" max="155" width="49" style="147" bestFit="1" customWidth="1"/>
    <col min="156" max="156" width="64.85546875" style="147" bestFit="1" customWidth="1"/>
    <col min="157" max="157" width="73.7109375" style="147" bestFit="1" customWidth="1"/>
    <col min="158" max="158" width="8.7109375" style="147" bestFit="1" customWidth="1"/>
    <col min="159" max="159" width="5.28515625" style="147" bestFit="1" customWidth="1"/>
    <col min="160" max="160" width="24.28515625" style="147" bestFit="1" customWidth="1"/>
    <col min="161" max="161" width="12" style="147" bestFit="1" customWidth="1"/>
    <col min="162" max="162" width="18.28515625" style="147" bestFit="1" customWidth="1"/>
    <col min="163" max="163" width="16.140625" style="147" bestFit="1" customWidth="1"/>
    <col min="164" max="164" width="38" style="147" bestFit="1" customWidth="1"/>
    <col min="165" max="165" width="7.42578125" style="147" bestFit="1" customWidth="1"/>
    <col min="166" max="166" width="8.5703125" style="147" bestFit="1" customWidth="1"/>
    <col min="167" max="167" width="13.7109375" style="147" bestFit="1" customWidth="1"/>
    <col min="168" max="168" width="24.7109375" style="147" bestFit="1" customWidth="1"/>
    <col min="169" max="169" width="53.28515625" style="147" bestFit="1" customWidth="1"/>
    <col min="170" max="170" width="126.85546875" style="147" bestFit="1" customWidth="1"/>
    <col min="171" max="171" width="20.28515625" style="147" bestFit="1" customWidth="1"/>
    <col min="172" max="172" width="7" style="147" bestFit="1" customWidth="1"/>
    <col min="173" max="173" width="9.5703125" style="147" bestFit="1" customWidth="1"/>
    <col min="174" max="16384" width="8.85546875" style="147"/>
  </cols>
  <sheetData>
    <row r="1" spans="1:38" ht="12.75" x14ac:dyDescent="0.2">
      <c r="A1" s="225"/>
      <c r="B1" s="224"/>
    </row>
    <row r="2" spans="1:38" ht="12.75" x14ac:dyDescent="0.2">
      <c r="A2" s="225"/>
      <c r="B2" s="224"/>
    </row>
    <row r="3" spans="1:38" ht="12.75" x14ac:dyDescent="0.2">
      <c r="A3" s="225"/>
      <c r="B3" s="224"/>
      <c r="C3"/>
      <c r="D3" s="224"/>
      <c r="E3"/>
      <c r="F3"/>
      <c r="G3"/>
      <c r="H3"/>
      <c r="I3"/>
      <c r="J3"/>
      <c r="K3"/>
      <c r="L3"/>
      <c r="M3"/>
      <c r="N3"/>
      <c r="O3"/>
      <c r="P3"/>
      <c r="Q3"/>
      <c r="R3"/>
      <c r="S3"/>
      <c r="T3"/>
      <c r="U3"/>
      <c r="V3"/>
      <c r="W3"/>
      <c r="X3"/>
      <c r="Y3"/>
      <c r="Z3"/>
      <c r="AA3"/>
      <c r="AB3"/>
    </row>
    <row r="4" spans="1:38" ht="12.75" x14ac:dyDescent="0.2">
      <c r="B4" s="230" t="s">
        <v>1164</v>
      </c>
      <c r="C4" s="147"/>
      <c r="F4"/>
      <c r="G4"/>
      <c r="H4"/>
      <c r="I4"/>
      <c r="J4"/>
      <c r="K4"/>
      <c r="L4"/>
      <c r="M4"/>
      <c r="N4"/>
      <c r="O4"/>
      <c r="P4"/>
      <c r="Q4"/>
      <c r="R4"/>
      <c r="S4"/>
      <c r="T4"/>
      <c r="U4"/>
      <c r="V4"/>
      <c r="W4"/>
      <c r="X4"/>
      <c r="Y4"/>
      <c r="Z4"/>
      <c r="AA4"/>
      <c r="AB4"/>
      <c r="AC4"/>
      <c r="AD4"/>
      <c r="AE4"/>
      <c r="AF4"/>
      <c r="AG4"/>
      <c r="AH4"/>
      <c r="AI4"/>
      <c r="AJ4"/>
      <c r="AK4"/>
      <c r="AL4"/>
    </row>
    <row r="5" spans="1:38" ht="12.75" x14ac:dyDescent="0.2">
      <c r="B5" s="150" t="s">
        <v>43</v>
      </c>
      <c r="D5" s="150" t="s">
        <v>1203</v>
      </c>
      <c r="E5" s="150" t="s">
        <v>1202</v>
      </c>
      <c r="F5"/>
      <c r="G5"/>
      <c r="H5"/>
      <c r="I5"/>
      <c r="J5"/>
      <c r="K5"/>
      <c r="L5"/>
      <c r="M5"/>
      <c r="N5"/>
      <c r="O5"/>
      <c r="P5"/>
      <c r="Q5"/>
      <c r="R5"/>
      <c r="S5"/>
      <c r="T5"/>
      <c r="U5"/>
      <c r="V5"/>
      <c r="W5"/>
      <c r="X5"/>
      <c r="Y5"/>
      <c r="Z5"/>
      <c r="AA5"/>
      <c r="AB5"/>
      <c r="AC5"/>
      <c r="AD5"/>
      <c r="AE5"/>
      <c r="AF5"/>
      <c r="AG5"/>
      <c r="AH5"/>
      <c r="AI5"/>
      <c r="AJ5"/>
      <c r="AK5"/>
      <c r="AL5"/>
    </row>
    <row r="6" spans="1:38" ht="12.75" x14ac:dyDescent="0.2">
      <c r="A6" s="226" t="s">
        <v>1032</v>
      </c>
      <c r="B6" s="150" t="s">
        <v>1191</v>
      </c>
      <c r="C6" s="147" t="s">
        <v>1201</v>
      </c>
      <c r="F6"/>
      <c r="G6"/>
      <c r="H6"/>
      <c r="I6"/>
      <c r="J6"/>
      <c r="K6"/>
      <c r="L6"/>
      <c r="M6"/>
      <c r="N6"/>
      <c r="O6"/>
      <c r="P6"/>
      <c r="Q6"/>
      <c r="R6"/>
      <c r="S6"/>
      <c r="T6"/>
      <c r="U6"/>
      <c r="V6"/>
      <c r="W6"/>
      <c r="X6"/>
      <c r="Y6"/>
      <c r="Z6"/>
      <c r="AA6"/>
      <c r="AB6"/>
      <c r="AC6"/>
      <c r="AD6"/>
      <c r="AE6"/>
      <c r="AF6"/>
      <c r="AG6"/>
      <c r="AH6"/>
      <c r="AI6"/>
      <c r="AJ6"/>
      <c r="AK6"/>
      <c r="AL6"/>
    </row>
    <row r="7" spans="1:38" ht="12.75" x14ac:dyDescent="0.2">
      <c r="A7" s="227" t="s">
        <v>483</v>
      </c>
      <c r="F7"/>
      <c r="G7"/>
      <c r="H7"/>
      <c r="I7"/>
      <c r="J7"/>
      <c r="K7"/>
      <c r="L7"/>
      <c r="M7"/>
      <c r="N7"/>
      <c r="O7"/>
      <c r="P7"/>
      <c r="Q7"/>
      <c r="R7"/>
      <c r="S7"/>
      <c r="T7"/>
      <c r="U7"/>
      <c r="V7"/>
      <c r="W7"/>
      <c r="X7"/>
      <c r="Y7"/>
      <c r="Z7"/>
      <c r="AA7"/>
      <c r="AB7"/>
      <c r="AC7"/>
      <c r="AD7"/>
      <c r="AE7"/>
      <c r="AF7"/>
      <c r="AG7"/>
      <c r="AH7"/>
      <c r="AI7"/>
      <c r="AJ7"/>
      <c r="AK7"/>
      <c r="AL7"/>
    </row>
    <row r="8" spans="1:38" ht="12.75" x14ac:dyDescent="0.2">
      <c r="A8" s="227" t="s">
        <v>1178</v>
      </c>
      <c r="B8" s="150">
        <v>2</v>
      </c>
      <c r="C8" s="150">
        <v>2400</v>
      </c>
      <c r="D8" s="150">
        <v>2</v>
      </c>
      <c r="E8" s="150">
        <v>2400</v>
      </c>
      <c r="F8"/>
      <c r="G8"/>
      <c r="H8"/>
      <c r="I8"/>
      <c r="J8"/>
      <c r="K8"/>
      <c r="L8"/>
      <c r="M8"/>
      <c r="N8"/>
      <c r="O8"/>
      <c r="P8"/>
      <c r="Q8"/>
      <c r="R8"/>
      <c r="S8"/>
      <c r="T8"/>
      <c r="U8"/>
      <c r="V8"/>
      <c r="W8"/>
      <c r="X8"/>
      <c r="Y8"/>
      <c r="Z8"/>
      <c r="AA8"/>
      <c r="AB8"/>
      <c r="AC8"/>
      <c r="AD8"/>
      <c r="AE8"/>
      <c r="AF8"/>
      <c r="AG8"/>
      <c r="AH8"/>
      <c r="AI8"/>
      <c r="AJ8"/>
      <c r="AK8"/>
      <c r="AL8"/>
    </row>
    <row r="9" spans="1:38" ht="12.75" x14ac:dyDescent="0.2">
      <c r="A9" s="227" t="s">
        <v>1179</v>
      </c>
      <c r="B9" s="150">
        <v>2</v>
      </c>
      <c r="C9" s="150">
        <v>9000</v>
      </c>
      <c r="D9" s="150">
        <v>2</v>
      </c>
      <c r="E9" s="150">
        <v>9000</v>
      </c>
      <c r="F9"/>
      <c r="G9"/>
      <c r="H9"/>
      <c r="I9"/>
      <c r="J9"/>
      <c r="K9"/>
      <c r="L9"/>
      <c r="M9"/>
      <c r="N9"/>
      <c r="O9"/>
      <c r="P9"/>
      <c r="Q9"/>
      <c r="R9"/>
      <c r="S9"/>
      <c r="T9"/>
      <c r="U9"/>
      <c r="V9"/>
      <c r="W9"/>
      <c r="X9"/>
      <c r="Y9"/>
      <c r="Z9"/>
      <c r="AA9"/>
      <c r="AB9"/>
      <c r="AC9"/>
      <c r="AD9"/>
      <c r="AE9"/>
      <c r="AF9"/>
      <c r="AG9"/>
      <c r="AH9"/>
      <c r="AI9"/>
      <c r="AJ9"/>
      <c r="AK9"/>
      <c r="AL9"/>
    </row>
    <row r="10" spans="1:38" ht="12.75" x14ac:dyDescent="0.2">
      <c r="A10" s="227" t="s">
        <v>64</v>
      </c>
      <c r="B10" s="150">
        <v>6165</v>
      </c>
      <c r="C10" s="150">
        <v>24660</v>
      </c>
      <c r="D10" s="150">
        <v>6165</v>
      </c>
      <c r="E10" s="150">
        <v>24660</v>
      </c>
      <c r="F10"/>
      <c r="G10"/>
      <c r="H10"/>
      <c r="I10"/>
      <c r="J10"/>
      <c r="K10"/>
      <c r="L10"/>
      <c r="M10"/>
      <c r="N10"/>
      <c r="O10"/>
      <c r="P10"/>
      <c r="Q10"/>
      <c r="R10"/>
      <c r="S10"/>
      <c r="T10"/>
      <c r="U10"/>
      <c r="V10"/>
      <c r="W10"/>
      <c r="X10"/>
      <c r="Y10"/>
      <c r="Z10"/>
      <c r="AA10"/>
      <c r="AB10"/>
      <c r="AC10"/>
      <c r="AD10"/>
      <c r="AE10"/>
      <c r="AF10"/>
      <c r="AG10"/>
      <c r="AH10"/>
      <c r="AI10"/>
      <c r="AJ10"/>
      <c r="AK10"/>
      <c r="AL10"/>
    </row>
    <row r="11" spans="1:38" ht="12.75" x14ac:dyDescent="0.2">
      <c r="A11" s="227" t="s">
        <v>604</v>
      </c>
      <c r="B11" s="150">
        <v>1</v>
      </c>
      <c r="C11" s="150">
        <v>5640000</v>
      </c>
      <c r="D11" s="150">
        <v>1</v>
      </c>
      <c r="E11" s="150">
        <v>5640000</v>
      </c>
      <c r="F11"/>
      <c r="G11"/>
      <c r="H11"/>
      <c r="I11"/>
      <c r="J11"/>
      <c r="K11"/>
      <c r="L11"/>
      <c r="M11"/>
      <c r="N11"/>
      <c r="O11"/>
      <c r="P11"/>
      <c r="Q11"/>
      <c r="R11"/>
      <c r="S11"/>
      <c r="T11"/>
      <c r="U11"/>
      <c r="V11"/>
      <c r="W11"/>
      <c r="X11"/>
      <c r="Y11"/>
      <c r="Z11"/>
      <c r="AA11"/>
      <c r="AB11"/>
      <c r="AC11"/>
      <c r="AD11"/>
      <c r="AE11"/>
      <c r="AF11"/>
      <c r="AG11"/>
      <c r="AH11"/>
      <c r="AI11"/>
      <c r="AJ11"/>
      <c r="AK11"/>
      <c r="AL11"/>
    </row>
    <row r="12" spans="1:38" ht="12.75" x14ac:dyDescent="0.2">
      <c r="A12" s="227" t="s">
        <v>488</v>
      </c>
      <c r="B12" s="150">
        <v>1</v>
      </c>
      <c r="C12" s="150">
        <v>70000</v>
      </c>
      <c r="D12" s="150">
        <v>1</v>
      </c>
      <c r="E12" s="150">
        <v>70000</v>
      </c>
      <c r="F12"/>
      <c r="G12"/>
      <c r="H12"/>
      <c r="I12"/>
      <c r="J12"/>
      <c r="K12"/>
      <c r="L12"/>
      <c r="M12"/>
      <c r="N12"/>
      <c r="O12"/>
      <c r="P12"/>
      <c r="Q12"/>
      <c r="R12"/>
      <c r="S12"/>
      <c r="T12"/>
      <c r="U12"/>
      <c r="V12"/>
      <c r="W12"/>
      <c r="X12"/>
      <c r="Y12"/>
      <c r="Z12"/>
      <c r="AA12"/>
      <c r="AB12"/>
      <c r="AC12"/>
      <c r="AD12"/>
      <c r="AE12"/>
      <c r="AF12"/>
      <c r="AG12"/>
      <c r="AH12"/>
      <c r="AI12"/>
      <c r="AJ12"/>
      <c r="AK12"/>
      <c r="AL12"/>
    </row>
    <row r="13" spans="1:38" ht="12.75" x14ac:dyDescent="0.2">
      <c r="A13" s="227" t="s">
        <v>490</v>
      </c>
      <c r="B13" s="150">
        <v>1</v>
      </c>
      <c r="C13" s="150">
        <v>100000</v>
      </c>
      <c r="D13" s="150">
        <v>1</v>
      </c>
      <c r="E13" s="150">
        <v>100000</v>
      </c>
      <c r="F13"/>
      <c r="G13" s="224"/>
      <c r="H13"/>
      <c r="I13"/>
      <c r="J13"/>
      <c r="K13"/>
      <c r="L13"/>
      <c r="M13"/>
      <c r="N13"/>
      <c r="O13"/>
      <c r="P13"/>
      <c r="Q13"/>
      <c r="R13"/>
      <c r="S13"/>
      <c r="T13"/>
      <c r="U13"/>
      <c r="V13"/>
      <c r="W13"/>
      <c r="X13"/>
      <c r="Y13"/>
      <c r="Z13"/>
      <c r="AA13"/>
      <c r="AB13"/>
      <c r="AC13"/>
      <c r="AD13"/>
      <c r="AE13"/>
      <c r="AF13"/>
      <c r="AG13"/>
      <c r="AH13"/>
      <c r="AI13"/>
      <c r="AJ13"/>
      <c r="AK13"/>
      <c r="AL13"/>
    </row>
    <row r="14" spans="1:38" ht="12.75" x14ac:dyDescent="0.2">
      <c r="A14" s="227" t="s">
        <v>534</v>
      </c>
      <c r="B14" s="150">
        <v>1</v>
      </c>
      <c r="C14" s="150">
        <v>100000</v>
      </c>
      <c r="D14" s="150">
        <v>1</v>
      </c>
      <c r="E14" s="150">
        <v>100000</v>
      </c>
      <c r="F14"/>
      <c r="G14"/>
      <c r="H14"/>
      <c r="I14"/>
      <c r="J14"/>
      <c r="K14"/>
      <c r="L14"/>
      <c r="M14"/>
      <c r="N14"/>
      <c r="O14"/>
      <c r="P14"/>
      <c r="Q14"/>
      <c r="R14"/>
      <c r="S14"/>
      <c r="T14"/>
      <c r="U14"/>
      <c r="V14"/>
      <c r="W14"/>
      <c r="X14"/>
      <c r="Y14"/>
      <c r="Z14"/>
      <c r="AA14"/>
      <c r="AB14"/>
      <c r="AC14"/>
      <c r="AD14"/>
      <c r="AE14"/>
      <c r="AF14"/>
      <c r="AG14"/>
      <c r="AH14"/>
      <c r="AI14"/>
      <c r="AJ14"/>
      <c r="AK14"/>
      <c r="AL14"/>
    </row>
    <row r="15" spans="1:38" ht="22.5" x14ac:dyDescent="0.2">
      <c r="A15" s="227" t="s">
        <v>504</v>
      </c>
      <c r="B15" s="150">
        <v>1</v>
      </c>
      <c r="C15" s="150">
        <v>100000</v>
      </c>
      <c r="D15" s="150">
        <v>1</v>
      </c>
      <c r="E15" s="150">
        <v>100000</v>
      </c>
      <c r="F15"/>
      <c r="G15"/>
      <c r="H15"/>
      <c r="I15"/>
      <c r="J15"/>
      <c r="K15"/>
      <c r="L15"/>
      <c r="M15"/>
      <c r="N15"/>
      <c r="O15"/>
      <c r="P15"/>
      <c r="Q15"/>
      <c r="R15"/>
      <c r="S15"/>
      <c r="T15"/>
      <c r="U15"/>
      <c r="V15"/>
      <c r="W15"/>
      <c r="X15"/>
      <c r="Y15"/>
      <c r="Z15"/>
      <c r="AA15"/>
      <c r="AB15"/>
      <c r="AC15"/>
      <c r="AD15"/>
      <c r="AE15"/>
      <c r="AF15"/>
      <c r="AG15"/>
      <c r="AH15"/>
      <c r="AI15"/>
      <c r="AJ15"/>
      <c r="AK15"/>
      <c r="AL15"/>
    </row>
    <row r="16" spans="1:38" ht="12.75" x14ac:dyDescent="0.2">
      <c r="A16" s="227" t="s">
        <v>594</v>
      </c>
      <c r="B16" s="150">
        <v>1</v>
      </c>
      <c r="C16" s="150">
        <v>2812500</v>
      </c>
      <c r="D16" s="150">
        <v>1</v>
      </c>
      <c r="E16" s="150">
        <v>2812500</v>
      </c>
      <c r="F16"/>
      <c r="G16"/>
      <c r="H16"/>
      <c r="I16"/>
      <c r="J16"/>
      <c r="K16"/>
      <c r="L16"/>
      <c r="M16"/>
      <c r="N16"/>
      <c r="O16"/>
      <c r="P16"/>
      <c r="Q16"/>
      <c r="R16"/>
      <c r="S16"/>
      <c r="T16"/>
      <c r="U16"/>
      <c r="V16"/>
      <c r="W16"/>
      <c r="X16"/>
      <c r="Y16"/>
      <c r="Z16"/>
      <c r="AA16"/>
      <c r="AB16"/>
      <c r="AC16"/>
      <c r="AD16"/>
      <c r="AE16"/>
      <c r="AF16"/>
      <c r="AG16"/>
      <c r="AH16"/>
      <c r="AI16"/>
      <c r="AJ16"/>
      <c r="AK16"/>
      <c r="AL16"/>
    </row>
    <row r="17" spans="1:38" ht="12.75" x14ac:dyDescent="0.2">
      <c r="A17" s="227" t="s">
        <v>621</v>
      </c>
      <c r="B17" s="150">
        <v>4</v>
      </c>
      <c r="C17" s="150">
        <v>10000</v>
      </c>
      <c r="D17" s="150">
        <v>4</v>
      </c>
      <c r="E17" s="150">
        <v>10000</v>
      </c>
      <c r="F17"/>
      <c r="G17"/>
      <c r="H17"/>
      <c r="I17"/>
      <c r="J17"/>
      <c r="K17"/>
      <c r="L17"/>
      <c r="M17"/>
      <c r="N17"/>
      <c r="O17"/>
      <c r="P17"/>
      <c r="Q17"/>
      <c r="R17"/>
      <c r="S17"/>
      <c r="T17"/>
      <c r="U17"/>
      <c r="V17"/>
      <c r="W17"/>
      <c r="X17"/>
      <c r="Y17"/>
      <c r="Z17"/>
      <c r="AA17"/>
      <c r="AB17"/>
      <c r="AC17"/>
      <c r="AD17"/>
      <c r="AE17"/>
      <c r="AF17"/>
      <c r="AG17"/>
      <c r="AH17"/>
      <c r="AI17"/>
      <c r="AJ17"/>
      <c r="AK17"/>
      <c r="AL17"/>
    </row>
    <row r="18" spans="1:38" ht="12.75" x14ac:dyDescent="0.2">
      <c r="A18" s="227" t="s">
        <v>561</v>
      </c>
      <c r="B18" s="150">
        <v>1</v>
      </c>
      <c r="C18" s="150">
        <v>150000</v>
      </c>
      <c r="D18" s="150">
        <v>1</v>
      </c>
      <c r="E18" s="150">
        <v>150000</v>
      </c>
      <c r="F18"/>
      <c r="G18"/>
      <c r="H18"/>
      <c r="I18"/>
      <c r="J18"/>
      <c r="K18"/>
      <c r="L18"/>
      <c r="M18"/>
      <c r="N18"/>
      <c r="O18"/>
      <c r="P18"/>
      <c r="Q18"/>
      <c r="R18"/>
      <c r="S18"/>
      <c r="T18"/>
      <c r="U18"/>
      <c r="V18"/>
      <c r="W18"/>
      <c r="X18"/>
      <c r="Y18"/>
      <c r="Z18"/>
      <c r="AA18"/>
      <c r="AB18"/>
      <c r="AC18"/>
      <c r="AD18"/>
      <c r="AE18"/>
      <c r="AF18"/>
      <c r="AG18"/>
      <c r="AH18"/>
      <c r="AI18"/>
      <c r="AJ18"/>
      <c r="AK18"/>
      <c r="AL18"/>
    </row>
    <row r="19" spans="1:38" ht="12.75" x14ac:dyDescent="0.2">
      <c r="A19" s="227" t="s">
        <v>553</v>
      </c>
      <c r="B19" s="150">
        <v>1</v>
      </c>
      <c r="C19" s="150">
        <v>150000</v>
      </c>
      <c r="D19" s="150">
        <v>1</v>
      </c>
      <c r="E19" s="150">
        <v>150000</v>
      </c>
      <c r="F19"/>
      <c r="G19"/>
      <c r="H19"/>
      <c r="I19"/>
      <c r="J19"/>
      <c r="K19"/>
      <c r="L19"/>
      <c r="M19"/>
      <c r="N19"/>
      <c r="O19"/>
      <c r="P19"/>
      <c r="Q19"/>
      <c r="R19"/>
      <c r="S19"/>
      <c r="T19"/>
      <c r="U19"/>
      <c r="V19"/>
      <c r="W19"/>
      <c r="X19"/>
      <c r="Y19"/>
      <c r="Z19"/>
      <c r="AA19"/>
      <c r="AB19"/>
      <c r="AC19"/>
      <c r="AD19"/>
      <c r="AE19"/>
      <c r="AF19"/>
      <c r="AG19"/>
      <c r="AH19"/>
      <c r="AI19"/>
      <c r="AJ19"/>
      <c r="AK19"/>
      <c r="AL19"/>
    </row>
    <row r="20" spans="1:38" ht="12.75" x14ac:dyDescent="0.2">
      <c r="A20" s="227" t="s">
        <v>578</v>
      </c>
      <c r="B20" s="150">
        <v>1</v>
      </c>
      <c r="C20" s="150">
        <v>20000</v>
      </c>
      <c r="D20" s="150">
        <v>1</v>
      </c>
      <c r="E20" s="150">
        <v>20000</v>
      </c>
      <c r="F20"/>
      <c r="G20"/>
      <c r="H20"/>
      <c r="I20"/>
      <c r="J20"/>
      <c r="K20"/>
      <c r="L20"/>
      <c r="M20"/>
      <c r="N20"/>
      <c r="O20"/>
      <c r="P20"/>
      <c r="Q20"/>
      <c r="R20"/>
      <c r="S20"/>
      <c r="T20"/>
      <c r="U20"/>
      <c r="V20"/>
      <c r="W20"/>
      <c r="X20"/>
      <c r="Y20"/>
      <c r="Z20"/>
      <c r="AA20"/>
      <c r="AB20"/>
      <c r="AC20"/>
      <c r="AD20"/>
      <c r="AE20"/>
      <c r="AF20"/>
      <c r="AG20"/>
      <c r="AH20"/>
      <c r="AI20"/>
      <c r="AJ20"/>
      <c r="AK20"/>
      <c r="AL20"/>
    </row>
    <row r="21" spans="1:38" ht="12.75" x14ac:dyDescent="0.2">
      <c r="A21" s="227" t="s">
        <v>543</v>
      </c>
      <c r="B21" s="150">
        <v>1</v>
      </c>
      <c r="C21" s="150">
        <v>200000</v>
      </c>
      <c r="D21" s="150">
        <v>1</v>
      </c>
      <c r="E21" s="150">
        <v>200000</v>
      </c>
      <c r="F21"/>
      <c r="G21"/>
      <c r="H21"/>
      <c r="I21"/>
      <c r="J21"/>
      <c r="K21"/>
      <c r="L21"/>
      <c r="M21"/>
      <c r="N21"/>
      <c r="O21"/>
      <c r="P21"/>
      <c r="Q21"/>
      <c r="R21"/>
      <c r="S21"/>
      <c r="T21"/>
      <c r="U21"/>
      <c r="V21"/>
      <c r="W21"/>
      <c r="X21"/>
      <c r="Y21"/>
      <c r="Z21"/>
      <c r="AA21"/>
      <c r="AB21"/>
      <c r="AC21"/>
      <c r="AD21"/>
      <c r="AE21"/>
      <c r="AF21"/>
      <c r="AG21"/>
      <c r="AH21"/>
      <c r="AI21"/>
      <c r="AJ21"/>
      <c r="AK21"/>
      <c r="AL21"/>
    </row>
    <row r="22" spans="1:38" ht="12.75" x14ac:dyDescent="0.2">
      <c r="A22" s="227" t="s">
        <v>60</v>
      </c>
      <c r="B22" s="150">
        <v>2289</v>
      </c>
      <c r="C22" s="150">
        <v>405153</v>
      </c>
      <c r="D22" s="150">
        <v>2289</v>
      </c>
      <c r="E22" s="150">
        <v>405153</v>
      </c>
      <c r="F22"/>
      <c r="G22"/>
      <c r="H22"/>
      <c r="I22"/>
      <c r="J22"/>
      <c r="K22"/>
      <c r="L22"/>
      <c r="M22"/>
      <c r="N22"/>
      <c r="O22"/>
      <c r="P22"/>
      <c r="Q22"/>
      <c r="R22"/>
      <c r="S22"/>
      <c r="T22"/>
      <c r="U22"/>
      <c r="V22"/>
      <c r="W22"/>
      <c r="X22"/>
      <c r="Y22"/>
      <c r="Z22"/>
      <c r="AA22"/>
      <c r="AB22"/>
      <c r="AC22"/>
      <c r="AD22"/>
      <c r="AE22"/>
      <c r="AF22"/>
      <c r="AG22"/>
      <c r="AH22"/>
      <c r="AI22"/>
      <c r="AJ22"/>
      <c r="AK22"/>
      <c r="AL22"/>
    </row>
    <row r="23" spans="1:38" ht="22.5" x14ac:dyDescent="0.2">
      <c r="A23" s="227" t="s">
        <v>1180</v>
      </c>
      <c r="B23" s="150">
        <v>550</v>
      </c>
      <c r="C23" s="150">
        <v>55000</v>
      </c>
      <c r="D23" s="150">
        <v>550</v>
      </c>
      <c r="E23" s="150">
        <v>55000</v>
      </c>
      <c r="F23"/>
      <c r="G23"/>
      <c r="H23"/>
      <c r="I23"/>
      <c r="J23"/>
      <c r="K23"/>
      <c r="L23"/>
      <c r="M23"/>
      <c r="N23"/>
      <c r="O23"/>
      <c r="P23"/>
      <c r="Q23"/>
      <c r="R23"/>
      <c r="S23"/>
      <c r="T23"/>
      <c r="U23"/>
      <c r="V23"/>
      <c r="W23"/>
      <c r="X23"/>
      <c r="Y23"/>
      <c r="Z23"/>
      <c r="AA23"/>
      <c r="AB23"/>
      <c r="AC23"/>
      <c r="AD23"/>
      <c r="AE23"/>
      <c r="AF23"/>
      <c r="AG23"/>
      <c r="AH23"/>
      <c r="AI23"/>
      <c r="AJ23"/>
      <c r="AK23"/>
      <c r="AL23"/>
    </row>
    <row r="24" spans="1:38" ht="12.75" x14ac:dyDescent="0.2">
      <c r="A24" s="227" t="s">
        <v>623</v>
      </c>
      <c r="B24" s="150">
        <v>100</v>
      </c>
      <c r="C24" s="150">
        <v>3000</v>
      </c>
      <c r="D24" s="150">
        <v>100</v>
      </c>
      <c r="E24" s="150">
        <v>3000</v>
      </c>
      <c r="F24"/>
      <c r="G24"/>
      <c r="H24"/>
      <c r="I24"/>
      <c r="J24"/>
      <c r="K24"/>
      <c r="L24"/>
      <c r="M24"/>
      <c r="N24"/>
      <c r="O24"/>
      <c r="P24"/>
      <c r="Q24"/>
      <c r="R24"/>
      <c r="S24"/>
      <c r="T24"/>
      <c r="U24"/>
      <c r="V24"/>
      <c r="W24"/>
      <c r="X24"/>
      <c r="Y24"/>
      <c r="Z24"/>
      <c r="AA24"/>
      <c r="AB24"/>
      <c r="AC24"/>
      <c r="AD24"/>
      <c r="AE24"/>
      <c r="AF24"/>
      <c r="AG24"/>
      <c r="AH24"/>
      <c r="AI24"/>
      <c r="AJ24"/>
      <c r="AK24"/>
      <c r="AL24"/>
    </row>
    <row r="25" spans="1:38" ht="12.75" x14ac:dyDescent="0.2">
      <c r="A25" s="227" t="s">
        <v>1177</v>
      </c>
      <c r="B25" s="150">
        <v>9122</v>
      </c>
      <c r="C25" s="150">
        <v>9851713</v>
      </c>
      <c r="D25" s="150">
        <v>9122</v>
      </c>
      <c r="E25" s="150">
        <v>9851713</v>
      </c>
      <c r="F25"/>
      <c r="G25"/>
      <c r="H25"/>
      <c r="I25"/>
      <c r="J25"/>
      <c r="K25"/>
      <c r="L25"/>
      <c r="M25"/>
      <c r="N25"/>
      <c r="O25"/>
      <c r="P25"/>
      <c r="Q25"/>
      <c r="R25"/>
      <c r="S25"/>
      <c r="T25"/>
      <c r="U25"/>
      <c r="V25"/>
      <c r="W25"/>
      <c r="X25"/>
      <c r="Y25"/>
      <c r="Z25"/>
      <c r="AA25"/>
      <c r="AB25"/>
      <c r="AC25"/>
      <c r="AD25"/>
      <c r="AE25"/>
      <c r="AF25"/>
      <c r="AG25"/>
      <c r="AH25"/>
      <c r="AI25"/>
      <c r="AJ25"/>
      <c r="AK25"/>
      <c r="AL25"/>
    </row>
    <row r="26" spans="1:38" ht="12.75" x14ac:dyDescent="0.2">
      <c r="A26"/>
      <c r="B26" s="224"/>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ht="12.75" x14ac:dyDescent="0.2">
      <c r="A27"/>
      <c r="B27" s="224"/>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ht="12.75" x14ac:dyDescent="0.2">
      <c r="A28"/>
      <c r="B28" s="224"/>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ht="12.75" x14ac:dyDescent="0.2">
      <c r="A29"/>
      <c r="B29" s="224"/>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ht="12.75" x14ac:dyDescent="0.2">
      <c r="A30"/>
      <c r="B30" s="224"/>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ht="12.75" x14ac:dyDescent="0.2">
      <c r="A31"/>
      <c r="B31" s="224"/>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ht="12.75" x14ac:dyDescent="0.2">
      <c r="A32"/>
      <c r="B32" s="224"/>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38" ht="12.75" x14ac:dyDescent="0.2">
      <c r="A33"/>
      <c r="B33" s="224"/>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38" ht="12.75" x14ac:dyDescent="0.2">
      <c r="A34"/>
      <c r="B34" s="22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1:38" ht="12.75" x14ac:dyDescent="0.2">
      <c r="A35"/>
      <c r="B35" s="224"/>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1:38" ht="12.75" x14ac:dyDescent="0.2">
      <c r="A36"/>
      <c r="B36" s="224"/>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1:38" ht="12.75" x14ac:dyDescent="0.2">
      <c r="A37"/>
      <c r="B37" s="224"/>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1:38" ht="12.75" x14ac:dyDescent="0.2">
      <c r="A38"/>
      <c r="B38" s="224"/>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1:38" ht="12.75" x14ac:dyDescent="0.2">
      <c r="A39"/>
      <c r="B39" s="224"/>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1:38" ht="12.75" x14ac:dyDescent="0.2">
      <c r="A40"/>
      <c r="B40" s="224"/>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1:38" ht="12.75" x14ac:dyDescent="0.2">
      <c r="A41"/>
      <c r="B41" s="224"/>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1:38" ht="12.75" x14ac:dyDescent="0.2">
      <c r="A42"/>
      <c r="B42" s="224"/>
      <c r="C42"/>
      <c r="D42"/>
      <c r="E42"/>
      <c r="F42"/>
      <c r="G42"/>
      <c r="H42"/>
      <c r="I42"/>
      <c r="J42"/>
      <c r="K42"/>
      <c r="L42"/>
      <c r="M42"/>
      <c r="N42"/>
      <c r="O42"/>
      <c r="P42"/>
      <c r="Q42"/>
      <c r="R42"/>
      <c r="S42"/>
      <c r="T42"/>
      <c r="U42"/>
      <c r="V42"/>
      <c r="W42"/>
      <c r="X42"/>
      <c r="Y42"/>
      <c r="Z42"/>
      <c r="AA42"/>
      <c r="AB42"/>
    </row>
    <row r="43" spans="1:38" ht="12.75" x14ac:dyDescent="0.2">
      <c r="A43"/>
      <c r="B43" s="224"/>
      <c r="C43"/>
      <c r="D43"/>
      <c r="E43"/>
      <c r="F43"/>
      <c r="G43"/>
      <c r="H43"/>
      <c r="I43"/>
      <c r="J43"/>
      <c r="K43"/>
      <c r="L43"/>
      <c r="M43"/>
      <c r="N43"/>
      <c r="O43"/>
      <c r="P43"/>
      <c r="Q43"/>
      <c r="R43"/>
      <c r="S43"/>
      <c r="T43"/>
      <c r="U43"/>
      <c r="V43"/>
      <c r="W43"/>
      <c r="X43"/>
      <c r="Y43"/>
      <c r="Z43"/>
      <c r="AA43"/>
      <c r="AB43"/>
    </row>
    <row r="44" spans="1:38" ht="12.75" x14ac:dyDescent="0.2">
      <c r="A44"/>
      <c r="B44" s="224"/>
      <c r="C44"/>
      <c r="D44"/>
      <c r="E44"/>
      <c r="F44"/>
      <c r="G44"/>
      <c r="H44"/>
      <c r="I44"/>
      <c r="J44"/>
      <c r="K44"/>
      <c r="L44"/>
      <c r="M44"/>
      <c r="N44"/>
      <c r="O44"/>
      <c r="P44"/>
      <c r="Q44"/>
      <c r="R44"/>
      <c r="S44"/>
      <c r="T44"/>
      <c r="U44"/>
      <c r="V44"/>
      <c r="W44"/>
      <c r="X44"/>
      <c r="Y44"/>
      <c r="Z44"/>
      <c r="AA44"/>
      <c r="AB44"/>
    </row>
    <row r="45" spans="1:38" ht="12.75" x14ac:dyDescent="0.2">
      <c r="A45"/>
      <c r="B45" s="224"/>
      <c r="C45"/>
      <c r="D45"/>
      <c r="E45"/>
      <c r="F45"/>
      <c r="G45"/>
      <c r="H45"/>
      <c r="I45"/>
      <c r="J45"/>
      <c r="K45"/>
      <c r="L45"/>
      <c r="M45"/>
      <c r="N45"/>
      <c r="O45"/>
      <c r="P45"/>
      <c r="Q45"/>
      <c r="R45"/>
      <c r="S45"/>
      <c r="T45"/>
      <c r="U45"/>
      <c r="V45"/>
      <c r="W45"/>
      <c r="X45"/>
      <c r="Y45"/>
      <c r="Z45"/>
      <c r="AA45"/>
      <c r="AB45"/>
    </row>
    <row r="46" spans="1:38" ht="12.75" x14ac:dyDescent="0.2">
      <c r="A46"/>
      <c r="B46" s="224"/>
      <c r="C46"/>
      <c r="D46"/>
      <c r="E46"/>
      <c r="F46"/>
      <c r="G46"/>
      <c r="H46"/>
      <c r="I46"/>
      <c r="J46"/>
      <c r="K46"/>
      <c r="L46"/>
      <c r="M46"/>
      <c r="N46"/>
      <c r="O46"/>
      <c r="P46"/>
      <c r="Q46"/>
      <c r="R46"/>
      <c r="S46"/>
      <c r="T46"/>
      <c r="U46"/>
      <c r="V46"/>
      <c r="W46"/>
      <c r="X46"/>
      <c r="Y46"/>
      <c r="Z46"/>
      <c r="AA46"/>
      <c r="AB46"/>
    </row>
    <row r="47" spans="1:38" ht="12.75" x14ac:dyDescent="0.2">
      <c r="A47"/>
      <c r="B47" s="224"/>
      <c r="C47"/>
      <c r="D47"/>
      <c r="E47"/>
      <c r="F47"/>
      <c r="G47"/>
      <c r="H47"/>
      <c r="I47"/>
      <c r="J47"/>
      <c r="K47"/>
      <c r="L47"/>
      <c r="M47"/>
      <c r="N47"/>
      <c r="O47"/>
      <c r="P47"/>
      <c r="Q47"/>
      <c r="R47"/>
      <c r="S47"/>
      <c r="T47"/>
      <c r="U47"/>
      <c r="V47"/>
      <c r="W47"/>
      <c r="X47"/>
      <c r="Y47"/>
      <c r="Z47"/>
      <c r="AA47"/>
      <c r="AB47"/>
    </row>
    <row r="48" spans="1:38" ht="12.75" x14ac:dyDescent="0.2">
      <c r="A48"/>
      <c r="B48" s="224"/>
      <c r="C48"/>
      <c r="D48"/>
      <c r="E48"/>
      <c r="F48"/>
      <c r="G48"/>
      <c r="H48"/>
      <c r="I48"/>
      <c r="J48"/>
      <c r="K48"/>
      <c r="L48"/>
      <c r="M48"/>
      <c r="N48"/>
      <c r="O48"/>
      <c r="P48"/>
      <c r="Q48"/>
      <c r="R48"/>
      <c r="S48"/>
      <c r="T48"/>
      <c r="U48"/>
      <c r="V48"/>
      <c r="W48"/>
      <c r="X48"/>
      <c r="Y48"/>
      <c r="Z48"/>
      <c r="AA48"/>
      <c r="AB48"/>
    </row>
    <row r="49" spans="1:28" ht="12.75" x14ac:dyDescent="0.2">
      <c r="A49"/>
      <c r="B49" s="224"/>
      <c r="C49"/>
      <c r="D49"/>
      <c r="E49"/>
      <c r="F49"/>
      <c r="G49"/>
      <c r="H49"/>
      <c r="I49"/>
      <c r="J49"/>
      <c r="K49"/>
      <c r="L49"/>
      <c r="M49"/>
      <c r="N49"/>
      <c r="O49"/>
      <c r="P49"/>
      <c r="Q49"/>
      <c r="R49"/>
      <c r="S49"/>
      <c r="T49"/>
      <c r="U49"/>
      <c r="V49"/>
      <c r="W49"/>
      <c r="X49"/>
      <c r="Y49"/>
      <c r="Z49"/>
      <c r="AA49"/>
      <c r="AB49"/>
    </row>
    <row r="50" spans="1:28" ht="12.75" x14ac:dyDescent="0.2">
      <c r="A50"/>
      <c r="B50" s="224"/>
      <c r="C50"/>
      <c r="D50"/>
      <c r="E50"/>
      <c r="F50"/>
      <c r="G50"/>
      <c r="H50"/>
      <c r="I50"/>
      <c r="J50"/>
      <c r="K50"/>
      <c r="L50"/>
      <c r="M50"/>
      <c r="N50"/>
      <c r="O50"/>
      <c r="P50"/>
      <c r="Q50"/>
      <c r="R50"/>
      <c r="S50"/>
      <c r="T50"/>
      <c r="U50"/>
      <c r="V50"/>
      <c r="W50"/>
      <c r="X50"/>
      <c r="Y50"/>
      <c r="Z50"/>
      <c r="AA50"/>
      <c r="AB50"/>
    </row>
    <row r="51" spans="1:28" ht="12.75" x14ac:dyDescent="0.2">
      <c r="A51"/>
      <c r="B51" s="224"/>
      <c r="C51"/>
      <c r="D51"/>
      <c r="E51"/>
      <c r="F51"/>
      <c r="G51"/>
      <c r="H51"/>
      <c r="I51"/>
      <c r="J51"/>
      <c r="K51"/>
      <c r="L51"/>
      <c r="M51"/>
      <c r="N51"/>
      <c r="O51"/>
      <c r="P51"/>
      <c r="Q51"/>
      <c r="R51"/>
      <c r="S51"/>
      <c r="T51"/>
      <c r="U51"/>
      <c r="V51"/>
      <c r="W51"/>
      <c r="X51"/>
      <c r="Y51"/>
      <c r="Z51"/>
      <c r="AA51"/>
      <c r="AB51"/>
    </row>
    <row r="52" spans="1:28" ht="12.75" x14ac:dyDescent="0.2">
      <c r="A52"/>
      <c r="B52" s="224"/>
      <c r="C52"/>
      <c r="D52"/>
      <c r="E52"/>
      <c r="F52"/>
      <c r="G52"/>
      <c r="H52"/>
      <c r="I52"/>
      <c r="J52"/>
      <c r="K52"/>
      <c r="L52"/>
      <c r="M52"/>
      <c r="N52"/>
      <c r="O52"/>
      <c r="P52"/>
      <c r="Q52"/>
      <c r="R52"/>
      <c r="S52"/>
      <c r="T52"/>
      <c r="U52"/>
      <c r="V52"/>
      <c r="W52"/>
      <c r="X52"/>
      <c r="Y52"/>
      <c r="Z52"/>
      <c r="AA52"/>
      <c r="AB52"/>
    </row>
    <row r="53" spans="1:28" ht="12.75" x14ac:dyDescent="0.2">
      <c r="A53" s="225"/>
      <c r="B53" s="224"/>
      <c r="C53"/>
      <c r="D53" s="224"/>
      <c r="E53"/>
      <c r="F53"/>
      <c r="G53"/>
      <c r="H53"/>
      <c r="I53"/>
      <c r="J53"/>
      <c r="K53"/>
      <c r="L53"/>
      <c r="M53"/>
      <c r="N53"/>
      <c r="O53"/>
      <c r="P53"/>
      <c r="Q53"/>
      <c r="R53"/>
      <c r="S53"/>
      <c r="T53"/>
      <c r="U53"/>
      <c r="V53"/>
      <c r="W53"/>
      <c r="X53"/>
      <c r="Y53"/>
      <c r="Z53"/>
      <c r="AA53"/>
      <c r="AB53"/>
    </row>
    <row r="54" spans="1:28" ht="12.75" x14ac:dyDescent="0.2">
      <c r="A54" s="225"/>
      <c r="B54" s="224"/>
      <c r="C54"/>
      <c r="D54" s="224"/>
      <c r="E54"/>
      <c r="F54"/>
      <c r="G54"/>
      <c r="H54"/>
      <c r="I54"/>
      <c r="J54"/>
      <c r="K54"/>
      <c r="L54"/>
      <c r="M54"/>
      <c r="N54"/>
      <c r="O54"/>
      <c r="P54"/>
      <c r="Q54"/>
      <c r="R54"/>
      <c r="S54"/>
      <c r="T54"/>
      <c r="U54"/>
      <c r="V54"/>
      <c r="W54"/>
      <c r="X54"/>
      <c r="Y54"/>
      <c r="Z54"/>
      <c r="AA54"/>
      <c r="AB54"/>
    </row>
    <row r="55" spans="1:28" ht="12.75" x14ac:dyDescent="0.2">
      <c r="A55" s="225"/>
      <c r="B55" s="224"/>
      <c r="C55"/>
      <c r="D55" s="224"/>
      <c r="E55"/>
      <c r="F55"/>
      <c r="G55"/>
      <c r="H55"/>
      <c r="I55"/>
      <c r="J55"/>
      <c r="K55"/>
      <c r="L55"/>
      <c r="M55"/>
      <c r="N55"/>
      <c r="O55"/>
      <c r="P55"/>
      <c r="Q55"/>
      <c r="R55"/>
      <c r="S55"/>
      <c r="T55"/>
      <c r="U55"/>
      <c r="V55"/>
      <c r="W55"/>
      <c r="X55"/>
      <c r="Y55"/>
      <c r="Z55"/>
      <c r="AA55"/>
      <c r="AB55"/>
    </row>
    <row r="56" spans="1:28" ht="12.75" x14ac:dyDescent="0.2">
      <c r="A56" s="225"/>
      <c r="B56" s="224"/>
      <c r="C56"/>
      <c r="D56" s="224"/>
      <c r="E56"/>
      <c r="F56"/>
      <c r="G56"/>
      <c r="H56"/>
      <c r="I56"/>
      <c r="J56"/>
      <c r="K56"/>
      <c r="L56"/>
      <c r="M56"/>
      <c r="N56"/>
      <c r="O56"/>
      <c r="P56"/>
      <c r="Q56"/>
      <c r="R56"/>
      <c r="S56"/>
      <c r="T56"/>
      <c r="U56"/>
      <c r="V56"/>
      <c r="W56"/>
      <c r="X56"/>
      <c r="Y56"/>
      <c r="Z56"/>
      <c r="AA56"/>
      <c r="AB56"/>
    </row>
    <row r="57" spans="1:28" ht="12.75" x14ac:dyDescent="0.2">
      <c r="A57" s="225"/>
      <c r="B57" s="224"/>
      <c r="C57"/>
      <c r="D57" s="224"/>
      <c r="E57"/>
      <c r="F57"/>
      <c r="G57"/>
      <c r="H57"/>
      <c r="I57"/>
      <c r="J57"/>
      <c r="K57"/>
      <c r="L57"/>
      <c r="M57"/>
      <c r="N57"/>
      <c r="O57"/>
      <c r="P57"/>
      <c r="Q57"/>
      <c r="R57"/>
      <c r="S57"/>
      <c r="T57"/>
      <c r="U57"/>
      <c r="V57"/>
      <c r="W57"/>
      <c r="X57"/>
      <c r="Y57"/>
      <c r="Z57"/>
      <c r="AA57"/>
      <c r="AB57"/>
    </row>
    <row r="58" spans="1:28" ht="12.75" x14ac:dyDescent="0.2">
      <c r="A58" s="225"/>
      <c r="B58" s="224"/>
      <c r="C58"/>
      <c r="D58" s="224"/>
      <c r="E58"/>
      <c r="F58"/>
      <c r="G58"/>
      <c r="H58"/>
      <c r="I58"/>
      <c r="J58"/>
      <c r="K58"/>
      <c r="L58"/>
      <c r="M58"/>
      <c r="N58"/>
      <c r="O58"/>
      <c r="P58"/>
      <c r="Q58"/>
      <c r="R58"/>
      <c r="S58"/>
      <c r="T58"/>
      <c r="U58"/>
      <c r="V58"/>
      <c r="W58"/>
      <c r="X58"/>
      <c r="Y58"/>
      <c r="Z58"/>
      <c r="AA58"/>
      <c r="AB58"/>
    </row>
    <row r="59" spans="1:28" ht="12.75" x14ac:dyDescent="0.2">
      <c r="A59" s="225"/>
      <c r="B59" s="224"/>
      <c r="C59"/>
      <c r="D59" s="224"/>
      <c r="E59"/>
      <c r="F59"/>
      <c r="G59"/>
      <c r="H59"/>
      <c r="I59"/>
      <c r="J59"/>
      <c r="K59"/>
      <c r="L59"/>
      <c r="M59"/>
      <c r="N59"/>
      <c r="O59"/>
      <c r="P59"/>
      <c r="Q59"/>
      <c r="R59"/>
      <c r="S59"/>
      <c r="T59"/>
      <c r="U59"/>
      <c r="V59"/>
      <c r="W59"/>
      <c r="X59"/>
      <c r="Y59"/>
      <c r="Z59"/>
      <c r="AA59"/>
      <c r="AB59"/>
    </row>
    <row r="60" spans="1:28" ht="12.75" x14ac:dyDescent="0.2">
      <c r="A60" s="225"/>
      <c r="B60" s="224"/>
      <c r="C60"/>
      <c r="D60" s="224"/>
      <c r="E60"/>
      <c r="F60"/>
      <c r="G60"/>
      <c r="H60"/>
      <c r="I60"/>
      <c r="J60"/>
      <c r="K60"/>
      <c r="L60"/>
      <c r="M60"/>
      <c r="N60"/>
      <c r="O60"/>
      <c r="P60"/>
      <c r="Q60"/>
      <c r="R60"/>
      <c r="S60"/>
      <c r="T60"/>
      <c r="U60"/>
      <c r="V60"/>
      <c r="W60"/>
      <c r="X60"/>
      <c r="Y60"/>
      <c r="Z60"/>
      <c r="AA60"/>
      <c r="AB60"/>
    </row>
    <row r="61" spans="1:28" ht="12.75" x14ac:dyDescent="0.2">
      <c r="A61" s="225"/>
      <c r="B61" s="224"/>
      <c r="C61"/>
      <c r="D61" s="224"/>
      <c r="E61"/>
      <c r="F61"/>
      <c r="G61"/>
      <c r="H61"/>
      <c r="I61"/>
      <c r="J61"/>
      <c r="K61"/>
      <c r="L61"/>
      <c r="M61"/>
      <c r="N61"/>
      <c r="O61"/>
      <c r="P61"/>
      <c r="Q61"/>
      <c r="R61"/>
      <c r="S61"/>
      <c r="T61"/>
      <c r="U61"/>
      <c r="V61"/>
      <c r="W61"/>
      <c r="X61"/>
      <c r="Y61"/>
      <c r="Z61"/>
      <c r="AA61"/>
      <c r="AB61"/>
    </row>
    <row r="62" spans="1:28" ht="12.75" x14ac:dyDescent="0.2">
      <c r="A62" s="225"/>
      <c r="B62" s="224"/>
      <c r="C62"/>
      <c r="D62" s="224"/>
      <c r="E62"/>
      <c r="F62"/>
      <c r="G62"/>
      <c r="H62"/>
      <c r="I62"/>
      <c r="J62"/>
      <c r="K62"/>
      <c r="L62"/>
      <c r="M62"/>
      <c r="N62"/>
      <c r="O62"/>
      <c r="P62"/>
      <c r="Q62"/>
      <c r="R62"/>
      <c r="S62"/>
      <c r="T62"/>
      <c r="U62"/>
      <c r="V62"/>
      <c r="W62"/>
      <c r="X62"/>
      <c r="Y62"/>
      <c r="Z62"/>
      <c r="AA62"/>
      <c r="AB62"/>
    </row>
    <row r="63" spans="1:28" ht="12.75" x14ac:dyDescent="0.2">
      <c r="A63" s="225"/>
      <c r="B63" s="224"/>
      <c r="C63"/>
      <c r="D63" s="224"/>
      <c r="E63"/>
      <c r="F63"/>
      <c r="G63"/>
      <c r="H63"/>
      <c r="I63"/>
      <c r="J63"/>
      <c r="K63"/>
      <c r="L63"/>
      <c r="M63"/>
      <c r="N63"/>
      <c r="O63"/>
      <c r="P63"/>
      <c r="Q63"/>
      <c r="R63"/>
      <c r="S63"/>
      <c r="T63"/>
      <c r="U63"/>
      <c r="V63"/>
      <c r="W63"/>
      <c r="X63"/>
      <c r="Y63"/>
      <c r="Z63"/>
      <c r="AA63"/>
      <c r="AB63"/>
    </row>
    <row r="64" spans="1:28" ht="12.75" x14ac:dyDescent="0.2">
      <c r="A64" s="225"/>
      <c r="B64" s="224"/>
      <c r="C64"/>
      <c r="D64" s="224"/>
      <c r="E64"/>
      <c r="F64"/>
      <c r="G64"/>
      <c r="H64"/>
      <c r="I64"/>
      <c r="J64"/>
      <c r="K64"/>
      <c r="L64"/>
      <c r="M64"/>
      <c r="N64"/>
      <c r="O64"/>
      <c r="P64"/>
      <c r="Q64"/>
      <c r="R64"/>
      <c r="S64"/>
      <c r="T64"/>
      <c r="U64"/>
      <c r="V64"/>
      <c r="W64"/>
      <c r="X64"/>
      <c r="Y64"/>
      <c r="Z64"/>
      <c r="AA64"/>
      <c r="AB64"/>
    </row>
    <row r="65" spans="1:28" ht="12.75" x14ac:dyDescent="0.2">
      <c r="A65" s="225"/>
      <c r="B65" s="224"/>
      <c r="C65"/>
      <c r="D65" s="224"/>
      <c r="E65"/>
      <c r="F65"/>
      <c r="G65"/>
      <c r="H65"/>
      <c r="I65"/>
      <c r="J65"/>
      <c r="K65"/>
      <c r="L65"/>
      <c r="M65"/>
      <c r="N65"/>
      <c r="O65"/>
      <c r="P65"/>
      <c r="Q65"/>
      <c r="R65"/>
      <c r="S65"/>
      <c r="T65"/>
      <c r="U65"/>
      <c r="V65"/>
      <c r="W65"/>
      <c r="X65"/>
      <c r="Y65"/>
      <c r="Z65"/>
      <c r="AA65"/>
      <c r="AB65"/>
    </row>
    <row r="66" spans="1:28" ht="12.75" x14ac:dyDescent="0.2">
      <c r="A66" s="225"/>
      <c r="B66" s="224"/>
      <c r="C66"/>
      <c r="D66" s="224"/>
      <c r="E66"/>
      <c r="F66"/>
      <c r="G66"/>
      <c r="H66"/>
      <c r="I66"/>
      <c r="J66"/>
      <c r="K66"/>
      <c r="L66"/>
      <c r="M66"/>
      <c r="N66"/>
      <c r="O66"/>
      <c r="P66"/>
      <c r="Q66"/>
      <c r="R66"/>
      <c r="S66"/>
      <c r="T66"/>
      <c r="U66"/>
      <c r="V66"/>
      <c r="W66"/>
      <c r="X66"/>
      <c r="Y66"/>
      <c r="Z66"/>
      <c r="AA66"/>
      <c r="AB66"/>
    </row>
    <row r="67" spans="1:28" ht="12.75" x14ac:dyDescent="0.2">
      <c r="A67" s="225"/>
      <c r="B67" s="224"/>
      <c r="C67"/>
      <c r="D67" s="224"/>
      <c r="E67"/>
      <c r="F67"/>
      <c r="G67"/>
      <c r="H67"/>
      <c r="I67"/>
      <c r="J67"/>
      <c r="K67"/>
      <c r="L67"/>
      <c r="M67"/>
      <c r="N67"/>
      <c r="O67"/>
      <c r="P67"/>
      <c r="Q67"/>
      <c r="R67"/>
      <c r="S67"/>
      <c r="T67"/>
      <c r="U67"/>
      <c r="V67"/>
      <c r="W67"/>
      <c r="X67"/>
      <c r="Y67"/>
      <c r="Z67"/>
      <c r="AA67"/>
      <c r="AB67"/>
    </row>
    <row r="68" spans="1:28" ht="12.75" x14ac:dyDescent="0.2">
      <c r="A68" s="225"/>
      <c r="B68" s="224"/>
      <c r="C68"/>
      <c r="D68" s="224"/>
      <c r="E68"/>
      <c r="F68"/>
      <c r="G68"/>
      <c r="H68"/>
      <c r="I68"/>
      <c r="J68"/>
      <c r="K68"/>
      <c r="L68"/>
      <c r="M68"/>
      <c r="N68"/>
      <c r="O68"/>
      <c r="P68"/>
      <c r="Q68"/>
      <c r="R68"/>
      <c r="S68"/>
      <c r="T68"/>
      <c r="U68"/>
      <c r="V68"/>
      <c r="W68"/>
      <c r="X68"/>
      <c r="Y68"/>
      <c r="Z68"/>
      <c r="AA68"/>
      <c r="AB68"/>
    </row>
    <row r="69" spans="1:28" ht="12.75" x14ac:dyDescent="0.2">
      <c r="A69" s="225"/>
      <c r="B69" s="224"/>
      <c r="C69"/>
      <c r="D69" s="224"/>
      <c r="E69"/>
      <c r="F69"/>
      <c r="G69"/>
      <c r="H69"/>
      <c r="I69"/>
      <c r="J69"/>
      <c r="K69"/>
      <c r="L69"/>
      <c r="M69"/>
      <c r="N69"/>
      <c r="O69"/>
      <c r="P69"/>
      <c r="Q69"/>
      <c r="R69"/>
      <c r="S69"/>
      <c r="T69"/>
      <c r="U69"/>
      <c r="V69"/>
      <c r="W69"/>
      <c r="X69"/>
      <c r="Y69"/>
      <c r="Z69"/>
      <c r="AA69"/>
      <c r="AB69"/>
    </row>
    <row r="70" spans="1:28" ht="12.75" x14ac:dyDescent="0.2">
      <c r="A70" s="225"/>
      <c r="B70" s="224"/>
      <c r="C70"/>
      <c r="D70" s="224"/>
      <c r="E70"/>
      <c r="F70"/>
      <c r="G70"/>
      <c r="H70"/>
      <c r="I70"/>
      <c r="J70"/>
      <c r="K70"/>
      <c r="L70"/>
      <c r="M70"/>
      <c r="N70"/>
      <c r="O70"/>
      <c r="P70"/>
      <c r="Q70"/>
      <c r="R70"/>
      <c r="S70"/>
      <c r="T70"/>
      <c r="U70"/>
      <c r="V70"/>
      <c r="W70"/>
      <c r="X70"/>
      <c r="Y70"/>
      <c r="Z70"/>
      <c r="AA70"/>
      <c r="AB70"/>
    </row>
    <row r="71" spans="1:28" ht="12.75" x14ac:dyDescent="0.2">
      <c r="A71" s="225"/>
      <c r="B71" s="224"/>
      <c r="C71"/>
      <c r="D71" s="224"/>
      <c r="E71"/>
      <c r="F71"/>
      <c r="G71"/>
      <c r="H71"/>
      <c r="I71"/>
      <c r="J71"/>
      <c r="K71"/>
      <c r="L71"/>
      <c r="M71"/>
      <c r="N71"/>
      <c r="O71"/>
      <c r="P71"/>
      <c r="Q71"/>
      <c r="R71"/>
      <c r="S71"/>
      <c r="T71"/>
      <c r="U71"/>
      <c r="V71"/>
      <c r="W71"/>
      <c r="X71"/>
      <c r="Y71"/>
      <c r="Z71"/>
      <c r="AA71"/>
      <c r="AB71"/>
    </row>
    <row r="72" spans="1:28" ht="12.75" x14ac:dyDescent="0.2">
      <c r="A72" s="225"/>
      <c r="B72" s="224"/>
      <c r="C72"/>
      <c r="D72" s="224"/>
      <c r="E72"/>
      <c r="F72"/>
      <c r="G72"/>
      <c r="H72"/>
      <c r="I72"/>
      <c r="J72"/>
      <c r="K72"/>
      <c r="L72"/>
      <c r="M72"/>
      <c r="N72"/>
      <c r="O72"/>
      <c r="P72"/>
      <c r="Q72"/>
      <c r="R72"/>
      <c r="S72"/>
      <c r="T72"/>
      <c r="U72"/>
      <c r="V72"/>
      <c r="W72"/>
      <c r="X72"/>
      <c r="Y72"/>
      <c r="Z72"/>
      <c r="AA72"/>
      <c r="AB72"/>
    </row>
    <row r="73" spans="1:28" ht="12.75" x14ac:dyDescent="0.2">
      <c r="A73" s="225"/>
      <c r="B73" s="224"/>
      <c r="C73"/>
      <c r="D73" s="224"/>
      <c r="E73"/>
      <c r="F73"/>
      <c r="G73"/>
      <c r="H73"/>
      <c r="I73"/>
      <c r="J73"/>
      <c r="K73"/>
      <c r="L73"/>
      <c r="M73"/>
      <c r="N73"/>
      <c r="O73"/>
      <c r="P73"/>
      <c r="Q73"/>
      <c r="R73"/>
      <c r="S73"/>
      <c r="T73"/>
      <c r="U73"/>
      <c r="V73"/>
      <c r="W73"/>
      <c r="X73"/>
      <c r="Y73"/>
      <c r="Z73"/>
      <c r="AA73"/>
      <c r="AB73"/>
    </row>
    <row r="74" spans="1:28" ht="12.75" x14ac:dyDescent="0.2">
      <c r="A74" s="225"/>
      <c r="B74" s="224"/>
      <c r="C74"/>
      <c r="D74" s="224"/>
      <c r="E74"/>
      <c r="F74"/>
      <c r="G74"/>
      <c r="H74"/>
      <c r="I74"/>
      <c r="J74"/>
      <c r="K74"/>
      <c r="L74"/>
      <c r="M74"/>
      <c r="N74"/>
      <c r="O74"/>
      <c r="P74"/>
      <c r="Q74"/>
      <c r="R74"/>
      <c r="S74"/>
      <c r="T74"/>
      <c r="U74"/>
      <c r="V74"/>
      <c r="W74"/>
      <c r="X74"/>
      <c r="Y74"/>
      <c r="Z74"/>
      <c r="AA74"/>
      <c r="AB74"/>
    </row>
    <row r="75" spans="1:28" ht="12.75" x14ac:dyDescent="0.2">
      <c r="A75" s="225"/>
      <c r="B75" s="224"/>
      <c r="C75"/>
      <c r="D75" s="224"/>
      <c r="E75"/>
      <c r="F75"/>
      <c r="G75"/>
      <c r="H75"/>
      <c r="I75"/>
      <c r="J75"/>
      <c r="K75"/>
      <c r="L75"/>
      <c r="M75"/>
      <c r="N75"/>
      <c r="O75"/>
      <c r="P75"/>
      <c r="Q75"/>
      <c r="R75"/>
      <c r="S75"/>
      <c r="T75"/>
      <c r="U75"/>
      <c r="V75"/>
      <c r="W75"/>
      <c r="X75"/>
      <c r="Y75"/>
      <c r="Z75"/>
      <c r="AA75"/>
      <c r="AB75"/>
    </row>
    <row r="76" spans="1:28" ht="12.75" x14ac:dyDescent="0.2">
      <c r="A76" s="225"/>
      <c r="B76" s="224"/>
      <c r="C76"/>
      <c r="D76" s="224"/>
      <c r="E76"/>
      <c r="F76"/>
      <c r="G76"/>
      <c r="H76"/>
      <c r="I76"/>
      <c r="J76"/>
      <c r="K76"/>
      <c r="L76"/>
      <c r="M76"/>
      <c r="N76"/>
      <c r="O76"/>
      <c r="P76"/>
      <c r="Q76"/>
      <c r="R76"/>
      <c r="S76"/>
      <c r="T76"/>
      <c r="U76"/>
      <c r="V76"/>
      <c r="W76"/>
      <c r="X76"/>
      <c r="Y76"/>
      <c r="Z76"/>
      <c r="AA76"/>
      <c r="AB76"/>
    </row>
    <row r="77" spans="1:28" ht="12.75" x14ac:dyDescent="0.2">
      <c r="A77" s="225"/>
      <c r="B77" s="224"/>
      <c r="C77"/>
      <c r="D77" s="224"/>
      <c r="E77"/>
      <c r="F77"/>
      <c r="G77"/>
      <c r="H77"/>
      <c r="I77"/>
      <c r="J77"/>
      <c r="K77"/>
      <c r="L77"/>
      <c r="M77"/>
      <c r="N77"/>
      <c r="O77"/>
      <c r="P77"/>
      <c r="Q77"/>
      <c r="R77"/>
      <c r="S77"/>
      <c r="T77"/>
      <c r="U77"/>
      <c r="V77"/>
      <c r="W77"/>
      <c r="X77"/>
      <c r="Y77"/>
      <c r="Z77"/>
      <c r="AA77"/>
      <c r="AB77"/>
    </row>
    <row r="78" spans="1:28" ht="12.75" x14ac:dyDescent="0.2">
      <c r="A78" s="225"/>
      <c r="B78" s="224"/>
      <c r="C78"/>
      <c r="D78" s="224"/>
      <c r="E78"/>
      <c r="F78"/>
      <c r="G78"/>
      <c r="H78"/>
      <c r="I78"/>
      <c r="J78"/>
      <c r="K78"/>
      <c r="L78"/>
      <c r="M78"/>
      <c r="N78"/>
      <c r="O78"/>
      <c r="P78"/>
      <c r="Q78"/>
      <c r="R78"/>
      <c r="S78"/>
      <c r="T78"/>
      <c r="U78"/>
      <c r="V78"/>
      <c r="W78"/>
      <c r="X78"/>
      <c r="Y78"/>
      <c r="Z78"/>
      <c r="AA78"/>
      <c r="AB78"/>
    </row>
    <row r="79" spans="1:28" ht="12.75" x14ac:dyDescent="0.2">
      <c r="A79" s="225"/>
      <c r="B79" s="224"/>
      <c r="C79"/>
      <c r="D79" s="224"/>
      <c r="E79"/>
      <c r="F79"/>
      <c r="G79"/>
      <c r="H79"/>
      <c r="I79"/>
      <c r="J79"/>
      <c r="K79"/>
      <c r="L79"/>
      <c r="M79"/>
      <c r="N79"/>
      <c r="O79"/>
      <c r="P79"/>
      <c r="Q79"/>
      <c r="R79"/>
      <c r="S79"/>
      <c r="T79"/>
      <c r="U79"/>
      <c r="V79"/>
      <c r="W79"/>
      <c r="X79"/>
      <c r="Y79"/>
      <c r="Z79"/>
      <c r="AA79"/>
      <c r="AB79"/>
    </row>
    <row r="80" spans="1:28" ht="12.75" x14ac:dyDescent="0.2">
      <c r="A80" s="225"/>
      <c r="B80" s="224"/>
      <c r="C80"/>
      <c r="D80" s="224"/>
      <c r="E80"/>
      <c r="F80"/>
      <c r="G80"/>
      <c r="H80"/>
      <c r="I80"/>
      <c r="J80"/>
      <c r="K80"/>
      <c r="L80"/>
      <c r="M80"/>
      <c r="N80"/>
      <c r="O80"/>
      <c r="P80"/>
      <c r="Q80"/>
      <c r="R80"/>
      <c r="S80"/>
      <c r="T80"/>
      <c r="U80"/>
      <c r="V80"/>
      <c r="W80"/>
      <c r="X80"/>
      <c r="Y80"/>
      <c r="Z80"/>
      <c r="AA80"/>
      <c r="AB80"/>
    </row>
    <row r="81" spans="1:28" ht="12.75" x14ac:dyDescent="0.2">
      <c r="A81" s="225"/>
      <c r="B81" s="224"/>
      <c r="C81"/>
      <c r="D81" s="224"/>
      <c r="E81"/>
      <c r="F81"/>
      <c r="G81"/>
      <c r="H81"/>
      <c r="I81"/>
      <c r="J81"/>
      <c r="K81"/>
      <c r="L81"/>
      <c r="M81"/>
      <c r="N81"/>
      <c r="O81"/>
      <c r="P81"/>
      <c r="Q81"/>
      <c r="R81"/>
      <c r="S81"/>
      <c r="T81"/>
      <c r="U81"/>
      <c r="V81"/>
      <c r="W81"/>
      <c r="X81"/>
      <c r="Y81"/>
      <c r="Z81"/>
      <c r="AA81"/>
      <c r="AB81"/>
    </row>
    <row r="82" spans="1:28" ht="12.75" x14ac:dyDescent="0.2">
      <c r="A82" s="225"/>
      <c r="B82" s="224"/>
      <c r="C82"/>
      <c r="D82" s="224"/>
      <c r="E82"/>
      <c r="F82"/>
      <c r="G82"/>
      <c r="H82"/>
      <c r="I82"/>
      <c r="J82"/>
      <c r="K82"/>
      <c r="L82"/>
      <c r="M82"/>
      <c r="N82"/>
      <c r="O82"/>
      <c r="P82"/>
      <c r="Q82"/>
      <c r="R82"/>
      <c r="S82"/>
      <c r="T82"/>
      <c r="U82"/>
      <c r="V82"/>
      <c r="W82"/>
      <c r="X82"/>
      <c r="Y82"/>
      <c r="Z82"/>
      <c r="AA82"/>
      <c r="AB82"/>
    </row>
    <row r="83" spans="1:28" ht="12.75" x14ac:dyDescent="0.2">
      <c r="A83" s="225"/>
      <c r="B83" s="224"/>
      <c r="C83"/>
      <c r="D83" s="224"/>
      <c r="E83"/>
      <c r="F83"/>
      <c r="G83"/>
      <c r="H83"/>
      <c r="I83"/>
      <c r="J83"/>
      <c r="K83"/>
      <c r="L83"/>
      <c r="M83"/>
      <c r="N83"/>
      <c r="O83"/>
      <c r="P83"/>
      <c r="Q83"/>
      <c r="R83"/>
      <c r="S83"/>
      <c r="T83"/>
      <c r="U83"/>
      <c r="V83"/>
      <c r="W83"/>
      <c r="X83"/>
      <c r="Y83"/>
      <c r="Z83"/>
      <c r="AA83"/>
      <c r="AB83"/>
    </row>
    <row r="84" spans="1:28" ht="12.75" x14ac:dyDescent="0.2">
      <c r="A84" s="225"/>
      <c r="B84" s="224"/>
      <c r="C84"/>
      <c r="D84" s="224"/>
      <c r="E84"/>
      <c r="F84"/>
      <c r="G84"/>
      <c r="H84"/>
      <c r="I84"/>
      <c r="J84"/>
      <c r="K84"/>
      <c r="L84"/>
      <c r="M84"/>
      <c r="N84"/>
      <c r="O84"/>
      <c r="P84"/>
      <c r="Q84"/>
      <c r="R84"/>
      <c r="S84"/>
      <c r="T84"/>
      <c r="U84"/>
      <c r="V84"/>
      <c r="W84"/>
      <c r="X84"/>
      <c r="Y84"/>
      <c r="Z84"/>
      <c r="AA84"/>
      <c r="AB84"/>
    </row>
    <row r="85" spans="1:28" ht="12.75" x14ac:dyDescent="0.2">
      <c r="A85" s="225"/>
      <c r="B85" s="224"/>
      <c r="C85"/>
      <c r="D85" s="224"/>
      <c r="E85"/>
      <c r="F85"/>
      <c r="G85"/>
      <c r="H85"/>
      <c r="I85"/>
      <c r="J85"/>
      <c r="K85"/>
      <c r="L85"/>
      <c r="M85"/>
      <c r="N85"/>
      <c r="O85"/>
      <c r="P85"/>
      <c r="Q85"/>
      <c r="R85"/>
      <c r="S85"/>
      <c r="T85"/>
      <c r="U85"/>
      <c r="V85"/>
      <c r="W85"/>
      <c r="X85"/>
      <c r="Y85"/>
      <c r="Z85"/>
      <c r="AA85"/>
      <c r="AB85"/>
    </row>
    <row r="86" spans="1:28" ht="12.75" x14ac:dyDescent="0.2">
      <c r="A86" s="225"/>
      <c r="B86" s="224"/>
      <c r="C86"/>
      <c r="D86" s="224"/>
      <c r="E86"/>
      <c r="F86"/>
      <c r="G86"/>
      <c r="H86"/>
      <c r="I86"/>
      <c r="J86"/>
      <c r="K86"/>
      <c r="L86"/>
      <c r="M86"/>
      <c r="N86"/>
      <c r="O86"/>
      <c r="P86"/>
      <c r="Q86"/>
      <c r="R86"/>
      <c r="S86"/>
      <c r="T86"/>
      <c r="U86"/>
      <c r="V86"/>
      <c r="W86"/>
      <c r="X86"/>
      <c r="Y86"/>
      <c r="Z86"/>
      <c r="AA86"/>
      <c r="AB86"/>
    </row>
    <row r="87" spans="1:28" ht="12.75" x14ac:dyDescent="0.2">
      <c r="A87" s="225"/>
      <c r="B87" s="224"/>
      <c r="C87"/>
      <c r="D87" s="224"/>
      <c r="E87"/>
      <c r="F87"/>
      <c r="G87"/>
      <c r="H87"/>
      <c r="I87"/>
      <c r="J87"/>
      <c r="K87"/>
      <c r="L87"/>
      <c r="M87"/>
      <c r="N87"/>
      <c r="O87"/>
      <c r="P87"/>
      <c r="Q87"/>
      <c r="R87"/>
      <c r="S87"/>
      <c r="T87"/>
      <c r="U87"/>
      <c r="V87"/>
      <c r="W87"/>
      <c r="X87"/>
      <c r="Y87"/>
      <c r="Z87"/>
      <c r="AA87"/>
      <c r="AB87"/>
    </row>
    <row r="88" spans="1:28" ht="12.75" x14ac:dyDescent="0.2">
      <c r="A88" s="225"/>
      <c r="B88" s="224"/>
      <c r="C88"/>
      <c r="D88" s="224"/>
      <c r="E88"/>
      <c r="F88"/>
      <c r="G88"/>
      <c r="H88"/>
      <c r="I88"/>
      <c r="J88"/>
      <c r="K88"/>
      <c r="L88"/>
      <c r="M88"/>
      <c r="N88"/>
      <c r="O88"/>
      <c r="P88"/>
      <c r="Q88"/>
      <c r="R88"/>
      <c r="S88"/>
      <c r="T88"/>
      <c r="U88"/>
      <c r="V88"/>
      <c r="W88"/>
      <c r="X88"/>
      <c r="Y88"/>
      <c r="Z88"/>
      <c r="AA88"/>
      <c r="AB88"/>
    </row>
    <row r="89" spans="1:28" ht="12.75" x14ac:dyDescent="0.2">
      <c r="A89" s="225"/>
      <c r="B89" s="224"/>
      <c r="C89"/>
      <c r="D89" s="224"/>
      <c r="E89"/>
      <c r="F89"/>
      <c r="G89"/>
      <c r="H89"/>
      <c r="I89"/>
      <c r="J89"/>
      <c r="K89"/>
      <c r="L89"/>
      <c r="M89"/>
      <c r="N89"/>
      <c r="O89"/>
      <c r="P89"/>
      <c r="Q89"/>
      <c r="R89"/>
      <c r="S89"/>
      <c r="T89"/>
      <c r="U89"/>
      <c r="V89"/>
      <c r="W89"/>
      <c r="X89"/>
      <c r="Y89"/>
      <c r="Z89"/>
      <c r="AA89"/>
      <c r="AB89"/>
    </row>
    <row r="90" spans="1:28" ht="12.75" x14ac:dyDescent="0.2">
      <c r="A90" s="225"/>
      <c r="B90" s="224"/>
      <c r="C90"/>
      <c r="D90" s="224"/>
      <c r="E90"/>
      <c r="F90"/>
      <c r="G90"/>
      <c r="H90"/>
      <c r="I90"/>
      <c r="J90"/>
      <c r="K90"/>
      <c r="L90"/>
      <c r="M90"/>
      <c r="N90"/>
      <c r="O90"/>
      <c r="P90"/>
      <c r="Q90"/>
      <c r="R90"/>
      <c r="S90"/>
      <c r="T90"/>
      <c r="U90"/>
      <c r="V90"/>
      <c r="W90"/>
      <c r="X90"/>
      <c r="Y90"/>
      <c r="Z90"/>
      <c r="AA90"/>
      <c r="AB90"/>
    </row>
    <row r="91" spans="1:28" ht="12.75" x14ac:dyDescent="0.2">
      <c r="A91" s="225"/>
      <c r="B91" s="224"/>
      <c r="C91"/>
      <c r="D91" s="224"/>
      <c r="E91"/>
      <c r="F91"/>
      <c r="G91"/>
      <c r="H91"/>
      <c r="I91"/>
      <c r="J91"/>
      <c r="K91"/>
      <c r="L91"/>
      <c r="M91"/>
      <c r="N91"/>
      <c r="O91"/>
      <c r="P91"/>
      <c r="Q91"/>
      <c r="R91"/>
      <c r="S91"/>
      <c r="T91"/>
      <c r="U91"/>
      <c r="V91"/>
      <c r="W91"/>
      <c r="X91"/>
      <c r="Y91"/>
      <c r="Z91"/>
      <c r="AA91"/>
      <c r="AB91"/>
    </row>
    <row r="92" spans="1:28" ht="12.75" x14ac:dyDescent="0.2">
      <c r="A92" s="225"/>
      <c r="B92" s="224"/>
      <c r="C92"/>
      <c r="D92" s="224"/>
      <c r="E92"/>
      <c r="F92"/>
      <c r="G92"/>
      <c r="H92"/>
      <c r="I92"/>
      <c r="J92"/>
      <c r="K92"/>
      <c r="L92"/>
      <c r="M92"/>
      <c r="N92"/>
      <c r="O92"/>
      <c r="P92"/>
      <c r="Q92"/>
      <c r="R92"/>
      <c r="S92"/>
      <c r="T92"/>
      <c r="U92"/>
      <c r="V92"/>
      <c r="W92"/>
      <c r="X92"/>
      <c r="Y92"/>
      <c r="Z92"/>
      <c r="AA92"/>
      <c r="AB92"/>
    </row>
    <row r="93" spans="1:28" ht="12.75" x14ac:dyDescent="0.2">
      <c r="A93" s="225"/>
      <c r="B93" s="224"/>
      <c r="C93"/>
      <c r="D93" s="224"/>
      <c r="E93"/>
      <c r="F93"/>
      <c r="G93"/>
      <c r="H93"/>
      <c r="I93"/>
      <c r="J93"/>
      <c r="K93"/>
      <c r="L93"/>
      <c r="M93"/>
      <c r="N93"/>
      <c r="O93"/>
      <c r="P93"/>
      <c r="Q93"/>
      <c r="R93"/>
      <c r="S93"/>
      <c r="T93"/>
      <c r="U93"/>
      <c r="V93"/>
      <c r="W93"/>
      <c r="X93"/>
      <c r="Y93"/>
      <c r="Z93"/>
      <c r="AA93"/>
      <c r="AB93"/>
    </row>
    <row r="94" spans="1:28" ht="12.75" x14ac:dyDescent="0.2">
      <c r="A94" s="225"/>
      <c r="B94" s="224"/>
      <c r="C94"/>
      <c r="D94" s="224"/>
      <c r="E94"/>
      <c r="F94"/>
      <c r="G94"/>
      <c r="H94"/>
      <c r="I94"/>
      <c r="J94"/>
      <c r="K94"/>
      <c r="L94"/>
      <c r="M94"/>
      <c r="N94"/>
      <c r="O94"/>
      <c r="P94"/>
      <c r="Q94"/>
      <c r="R94"/>
      <c r="S94"/>
      <c r="T94"/>
      <c r="U94"/>
      <c r="V94"/>
      <c r="W94"/>
      <c r="X94"/>
      <c r="Y94"/>
      <c r="Z94"/>
      <c r="AA94"/>
      <c r="AB94"/>
    </row>
    <row r="95" spans="1:28" ht="12.75" x14ac:dyDescent="0.2">
      <c r="A95" s="225"/>
      <c r="B95" s="224"/>
      <c r="C95"/>
      <c r="D95" s="224"/>
      <c r="E95"/>
      <c r="F95"/>
      <c r="G95"/>
      <c r="H95"/>
      <c r="I95"/>
      <c r="J95"/>
      <c r="K95"/>
      <c r="L95"/>
      <c r="M95"/>
      <c r="N95"/>
      <c r="O95"/>
      <c r="P95"/>
      <c r="Q95"/>
      <c r="R95"/>
      <c r="S95"/>
      <c r="T95"/>
      <c r="U95"/>
      <c r="V95"/>
      <c r="W95"/>
      <c r="X95"/>
      <c r="Y95"/>
      <c r="Z95"/>
      <c r="AA95"/>
      <c r="AB95"/>
    </row>
    <row r="96" spans="1:28" ht="12.75" x14ac:dyDescent="0.2">
      <c r="A96" s="225"/>
      <c r="B96" s="224"/>
      <c r="C96"/>
      <c r="D96" s="224"/>
      <c r="E96"/>
      <c r="F96"/>
      <c r="G96"/>
      <c r="H96"/>
      <c r="I96"/>
      <c r="J96"/>
      <c r="K96"/>
      <c r="L96"/>
      <c r="M96"/>
      <c r="N96"/>
      <c r="O96"/>
      <c r="P96"/>
      <c r="Q96"/>
      <c r="R96"/>
      <c r="S96"/>
      <c r="T96"/>
      <c r="U96"/>
      <c r="V96"/>
      <c r="W96"/>
      <c r="X96"/>
      <c r="Y96"/>
      <c r="Z96"/>
      <c r="AA96"/>
      <c r="AB96"/>
    </row>
    <row r="97" spans="1:28" ht="12.75" x14ac:dyDescent="0.2">
      <c r="A97" s="225"/>
      <c r="B97" s="224"/>
      <c r="C97"/>
      <c r="D97" s="224"/>
      <c r="E97"/>
      <c r="F97"/>
      <c r="G97"/>
      <c r="H97"/>
      <c r="I97"/>
      <c r="J97"/>
      <c r="K97"/>
      <c r="L97"/>
      <c r="M97"/>
      <c r="N97"/>
      <c r="O97"/>
      <c r="P97"/>
      <c r="Q97"/>
      <c r="R97"/>
      <c r="S97"/>
      <c r="T97"/>
      <c r="U97"/>
      <c r="V97"/>
      <c r="W97"/>
      <c r="X97"/>
      <c r="Y97"/>
      <c r="Z97"/>
      <c r="AA97"/>
      <c r="AB97"/>
    </row>
    <row r="98" spans="1:28" ht="12.75" x14ac:dyDescent="0.2">
      <c r="A98" s="225"/>
      <c r="B98" s="224"/>
      <c r="C98"/>
      <c r="D98" s="224"/>
      <c r="E98"/>
      <c r="F98"/>
      <c r="G98"/>
      <c r="H98"/>
      <c r="I98"/>
      <c r="J98"/>
      <c r="K98"/>
      <c r="L98"/>
      <c r="M98"/>
      <c r="N98"/>
      <c r="O98"/>
      <c r="P98"/>
      <c r="Q98"/>
      <c r="R98"/>
      <c r="S98"/>
      <c r="T98"/>
      <c r="U98"/>
      <c r="V98"/>
      <c r="W98"/>
      <c r="X98"/>
      <c r="Y98"/>
      <c r="Z98"/>
      <c r="AA98"/>
      <c r="AB98"/>
    </row>
    <row r="99" spans="1:28" ht="12.75" x14ac:dyDescent="0.2">
      <c r="A99" s="225"/>
      <c r="B99" s="224"/>
      <c r="C99"/>
      <c r="D99" s="224"/>
      <c r="E99"/>
      <c r="F99"/>
      <c r="G99"/>
      <c r="H99"/>
      <c r="I99"/>
      <c r="J99"/>
      <c r="K99"/>
      <c r="L99"/>
      <c r="M99"/>
      <c r="N99"/>
      <c r="O99"/>
      <c r="P99"/>
      <c r="Q99"/>
      <c r="R99"/>
      <c r="S99"/>
      <c r="T99"/>
      <c r="U99"/>
      <c r="V99"/>
      <c r="W99"/>
      <c r="X99"/>
      <c r="Y99"/>
      <c r="Z99"/>
      <c r="AA99"/>
      <c r="AB99"/>
    </row>
    <row r="100" spans="1:28" ht="12.75" x14ac:dyDescent="0.2">
      <c r="A100" s="225"/>
      <c r="B100" s="224"/>
      <c r="C100"/>
      <c r="D100" s="224"/>
      <c r="E100"/>
      <c r="F100"/>
      <c r="G100"/>
      <c r="H100"/>
      <c r="I100"/>
      <c r="J100"/>
      <c r="K100"/>
      <c r="L100"/>
      <c r="M100"/>
      <c r="N100"/>
      <c r="O100"/>
      <c r="P100"/>
      <c r="Q100"/>
      <c r="R100"/>
      <c r="S100"/>
      <c r="T100"/>
      <c r="U100"/>
      <c r="V100"/>
      <c r="W100"/>
      <c r="X100"/>
      <c r="Y100"/>
      <c r="Z100"/>
      <c r="AA100"/>
      <c r="AB100"/>
    </row>
    <row r="101" spans="1:28" ht="12.75" x14ac:dyDescent="0.2">
      <c r="A101" s="225"/>
      <c r="B101" s="224"/>
      <c r="C101"/>
      <c r="D101" s="224"/>
      <c r="E101"/>
      <c r="F101"/>
      <c r="G101"/>
      <c r="H101"/>
      <c r="I101"/>
      <c r="J101"/>
      <c r="K101"/>
      <c r="L101"/>
      <c r="M101"/>
      <c r="N101"/>
      <c r="O101"/>
      <c r="P101"/>
      <c r="Q101"/>
      <c r="R101"/>
      <c r="S101"/>
      <c r="T101"/>
      <c r="U101"/>
      <c r="V101"/>
      <c r="W101"/>
      <c r="X101"/>
      <c r="Y101"/>
      <c r="Z101"/>
      <c r="AA101"/>
      <c r="AB101"/>
    </row>
    <row r="102" spans="1:28" ht="12.75" x14ac:dyDescent="0.2">
      <c r="A102" s="225"/>
      <c r="B102" s="224"/>
      <c r="C102"/>
      <c r="D102" s="224"/>
      <c r="E102"/>
      <c r="F102"/>
      <c r="G102"/>
      <c r="H102"/>
      <c r="I102"/>
      <c r="J102"/>
      <c r="K102"/>
      <c r="L102"/>
      <c r="M102"/>
      <c r="N102"/>
      <c r="O102"/>
      <c r="P102"/>
      <c r="Q102"/>
      <c r="R102"/>
      <c r="S102"/>
      <c r="T102"/>
      <c r="U102"/>
      <c r="V102"/>
      <c r="W102"/>
      <c r="X102"/>
      <c r="Y102"/>
      <c r="Z102"/>
      <c r="AA102"/>
      <c r="AB102"/>
    </row>
    <row r="103" spans="1:28" ht="12.75" x14ac:dyDescent="0.2">
      <c r="A103" s="225"/>
      <c r="B103" s="224"/>
      <c r="C103"/>
      <c r="D103" s="224"/>
      <c r="E103"/>
      <c r="F103"/>
      <c r="G103"/>
      <c r="H103"/>
      <c r="I103"/>
      <c r="J103"/>
      <c r="K103"/>
      <c r="L103"/>
      <c r="M103"/>
      <c r="N103"/>
      <c r="O103"/>
      <c r="P103"/>
      <c r="Q103"/>
      <c r="R103"/>
      <c r="S103"/>
      <c r="T103"/>
      <c r="U103"/>
      <c r="V103"/>
      <c r="W103"/>
      <c r="X103"/>
      <c r="Y103"/>
      <c r="Z103"/>
      <c r="AA103"/>
      <c r="AB103"/>
    </row>
    <row r="104" spans="1:28" ht="12.75" x14ac:dyDescent="0.2">
      <c r="A104" s="225"/>
      <c r="B104" s="224"/>
      <c r="C104"/>
      <c r="D104" s="224"/>
      <c r="E104"/>
      <c r="F104"/>
      <c r="G104"/>
      <c r="H104"/>
      <c r="I104"/>
      <c r="J104"/>
      <c r="K104"/>
      <c r="L104"/>
      <c r="M104"/>
      <c r="N104"/>
      <c r="O104"/>
      <c r="P104"/>
      <c r="Q104"/>
      <c r="R104"/>
      <c r="S104"/>
      <c r="T104"/>
      <c r="U104"/>
      <c r="V104"/>
      <c r="W104"/>
      <c r="X104"/>
      <c r="Y104"/>
      <c r="Z104"/>
      <c r="AA104"/>
      <c r="AB104"/>
    </row>
    <row r="105" spans="1:28" ht="12.75" x14ac:dyDescent="0.2">
      <c r="A105" s="225"/>
      <c r="B105" s="224"/>
      <c r="C105"/>
      <c r="D105" s="224"/>
      <c r="E105"/>
      <c r="F105"/>
      <c r="G105"/>
      <c r="H105"/>
      <c r="I105"/>
      <c r="J105"/>
      <c r="K105"/>
      <c r="L105"/>
      <c r="M105"/>
      <c r="N105"/>
      <c r="O105"/>
      <c r="P105"/>
      <c r="Q105"/>
      <c r="R105"/>
      <c r="S105"/>
      <c r="T105"/>
      <c r="U105"/>
      <c r="V105"/>
      <c r="W105"/>
      <c r="X105"/>
      <c r="Y105"/>
      <c r="Z105"/>
      <c r="AA105"/>
      <c r="AB105"/>
    </row>
    <row r="106" spans="1:28" ht="12.75" x14ac:dyDescent="0.2">
      <c r="A106" s="225"/>
      <c r="B106" s="224"/>
      <c r="C106"/>
      <c r="D106" s="224"/>
      <c r="E106"/>
      <c r="F106"/>
      <c r="G106"/>
      <c r="H106"/>
      <c r="I106"/>
      <c r="J106"/>
      <c r="K106"/>
      <c r="L106"/>
      <c r="M106"/>
      <c r="N106"/>
      <c r="O106"/>
      <c r="P106"/>
      <c r="Q106"/>
      <c r="R106"/>
      <c r="S106"/>
      <c r="T106"/>
      <c r="U106"/>
      <c r="V106"/>
      <c r="W106"/>
      <c r="X106"/>
      <c r="Y106"/>
      <c r="Z106"/>
      <c r="AA106"/>
      <c r="AB106"/>
    </row>
    <row r="107" spans="1:28" ht="12.75" x14ac:dyDescent="0.2">
      <c r="A107" s="225"/>
      <c r="B107" s="224"/>
      <c r="C107"/>
      <c r="D107" s="224"/>
      <c r="E107"/>
      <c r="F107"/>
      <c r="G107"/>
      <c r="H107"/>
      <c r="I107"/>
      <c r="J107"/>
      <c r="K107"/>
      <c r="L107"/>
      <c r="M107"/>
      <c r="N107"/>
      <c r="O107"/>
      <c r="P107"/>
      <c r="Q107"/>
      <c r="R107"/>
      <c r="S107"/>
      <c r="T107"/>
      <c r="U107"/>
      <c r="V107"/>
      <c r="W107"/>
      <c r="X107"/>
      <c r="Y107"/>
      <c r="Z107"/>
      <c r="AA107"/>
      <c r="AB107"/>
    </row>
    <row r="108" spans="1:28" ht="12.75" x14ac:dyDescent="0.2">
      <c r="A108" s="225"/>
      <c r="B108" s="224"/>
      <c r="C108"/>
      <c r="D108" s="224"/>
      <c r="E108"/>
      <c r="F108"/>
      <c r="G108"/>
      <c r="H108"/>
      <c r="I108"/>
      <c r="J108"/>
      <c r="K108"/>
      <c r="L108"/>
      <c r="M108"/>
      <c r="N108"/>
      <c r="O108"/>
      <c r="P108"/>
      <c r="Q108"/>
      <c r="R108"/>
      <c r="S108"/>
      <c r="T108"/>
      <c r="U108"/>
      <c r="V108"/>
      <c r="W108"/>
      <c r="X108"/>
      <c r="Y108"/>
      <c r="Z108"/>
      <c r="AA108"/>
      <c r="AB108"/>
    </row>
    <row r="109" spans="1:28" ht="12.75" x14ac:dyDescent="0.2">
      <c r="A109" s="225"/>
      <c r="B109" s="224"/>
      <c r="C109"/>
      <c r="D109" s="224"/>
      <c r="E109"/>
      <c r="F109"/>
      <c r="G109"/>
      <c r="H109"/>
      <c r="I109"/>
      <c r="J109"/>
      <c r="K109"/>
      <c r="L109"/>
      <c r="M109"/>
      <c r="N109"/>
      <c r="O109"/>
      <c r="P109"/>
      <c r="Q109"/>
      <c r="R109"/>
      <c r="S109"/>
      <c r="T109"/>
      <c r="U109"/>
      <c r="V109"/>
      <c r="W109"/>
      <c r="X109"/>
      <c r="Y109"/>
      <c r="Z109"/>
      <c r="AA109"/>
      <c r="AB109"/>
    </row>
    <row r="110" spans="1:28" ht="12.75" x14ac:dyDescent="0.2">
      <c r="A110" s="225"/>
      <c r="B110" s="224"/>
      <c r="C110"/>
      <c r="D110" s="224"/>
      <c r="E110"/>
      <c r="F110"/>
      <c r="G110"/>
      <c r="H110"/>
      <c r="I110"/>
      <c r="J110"/>
      <c r="K110"/>
      <c r="L110"/>
      <c r="M110"/>
      <c r="N110"/>
      <c r="O110"/>
      <c r="P110"/>
      <c r="Q110"/>
      <c r="R110"/>
      <c r="S110"/>
      <c r="T110"/>
      <c r="U110"/>
      <c r="V110"/>
      <c r="W110"/>
      <c r="X110"/>
      <c r="Y110"/>
      <c r="Z110"/>
      <c r="AA110"/>
      <c r="AB110"/>
    </row>
    <row r="111" spans="1:28" ht="12.75" x14ac:dyDescent="0.2">
      <c r="A111" s="225"/>
      <c r="B111" s="224"/>
      <c r="C111"/>
      <c r="D111" s="224"/>
      <c r="E111"/>
      <c r="F111"/>
      <c r="G111"/>
      <c r="H111"/>
      <c r="I111"/>
      <c r="J111"/>
      <c r="K111"/>
      <c r="L111"/>
      <c r="M111"/>
      <c r="N111"/>
      <c r="O111"/>
      <c r="P111"/>
      <c r="Q111"/>
      <c r="R111"/>
      <c r="S111"/>
      <c r="T111"/>
      <c r="U111"/>
      <c r="V111"/>
      <c r="W111"/>
      <c r="X111"/>
      <c r="Y111"/>
      <c r="Z111"/>
      <c r="AA111"/>
      <c r="AB111"/>
    </row>
    <row r="112" spans="1:28" ht="12.75" x14ac:dyDescent="0.2">
      <c r="A112" s="225"/>
      <c r="B112" s="224"/>
      <c r="C112"/>
      <c r="D112" s="224"/>
      <c r="E112"/>
      <c r="F112"/>
      <c r="G112"/>
      <c r="H112"/>
      <c r="I112"/>
      <c r="J112"/>
      <c r="K112"/>
      <c r="L112"/>
      <c r="M112"/>
      <c r="N112"/>
      <c r="O112"/>
      <c r="P112"/>
      <c r="Q112"/>
      <c r="R112"/>
      <c r="S112"/>
      <c r="T112"/>
      <c r="U112"/>
      <c r="V112"/>
      <c r="W112"/>
      <c r="X112"/>
      <c r="Y112"/>
      <c r="Z112"/>
      <c r="AA112"/>
      <c r="AB112"/>
    </row>
    <row r="113" spans="1:28" ht="12.75" x14ac:dyDescent="0.2">
      <c r="A113" s="225"/>
      <c r="B113" s="224"/>
      <c r="C113"/>
      <c r="D113" s="224"/>
      <c r="E113"/>
      <c r="F113"/>
      <c r="G113"/>
      <c r="H113"/>
      <c r="I113"/>
      <c r="J113"/>
      <c r="K113"/>
      <c r="L113"/>
      <c r="M113"/>
      <c r="N113"/>
      <c r="O113"/>
      <c r="P113"/>
      <c r="Q113"/>
      <c r="R113"/>
      <c r="S113"/>
      <c r="T113"/>
      <c r="U113"/>
      <c r="V113"/>
      <c r="W113"/>
      <c r="X113"/>
      <c r="Y113"/>
      <c r="Z113"/>
      <c r="AA113"/>
      <c r="AB113"/>
    </row>
    <row r="114" spans="1:28" ht="12.75" x14ac:dyDescent="0.2">
      <c r="A114" s="225"/>
      <c r="B114" s="224"/>
      <c r="C114"/>
      <c r="D114" s="224"/>
      <c r="E114"/>
      <c r="F114"/>
      <c r="G114"/>
      <c r="H114"/>
      <c r="I114"/>
      <c r="J114"/>
      <c r="K114"/>
      <c r="L114"/>
      <c r="M114"/>
      <c r="N114"/>
      <c r="O114"/>
      <c r="P114"/>
      <c r="Q114"/>
      <c r="R114"/>
      <c r="S114"/>
      <c r="T114"/>
      <c r="U114"/>
      <c r="V114"/>
      <c r="W114"/>
      <c r="X114"/>
      <c r="Y114"/>
      <c r="Z114"/>
      <c r="AA114"/>
      <c r="AB114"/>
    </row>
    <row r="115" spans="1:28" ht="12.75" x14ac:dyDescent="0.2">
      <c r="A115" s="225"/>
      <c r="B115" s="224"/>
      <c r="C115"/>
      <c r="D115" s="224"/>
      <c r="E115"/>
      <c r="F115"/>
      <c r="G115"/>
      <c r="H115"/>
      <c r="I115"/>
      <c r="J115"/>
      <c r="K115"/>
      <c r="L115"/>
      <c r="M115"/>
      <c r="N115"/>
      <c r="O115"/>
      <c r="P115"/>
      <c r="Q115"/>
      <c r="R115"/>
      <c r="S115"/>
      <c r="T115"/>
      <c r="U115"/>
      <c r="V115"/>
      <c r="W115"/>
      <c r="X115"/>
      <c r="Y115"/>
      <c r="Z115"/>
      <c r="AA115"/>
      <c r="AB115"/>
    </row>
    <row r="116" spans="1:28" ht="12.75" x14ac:dyDescent="0.2">
      <c r="A116" s="225"/>
      <c r="B116" s="224"/>
      <c r="C116"/>
      <c r="D116" s="224"/>
      <c r="E116"/>
      <c r="F116"/>
      <c r="G116"/>
      <c r="H116"/>
      <c r="I116"/>
      <c r="J116"/>
      <c r="K116"/>
      <c r="L116"/>
      <c r="M116"/>
      <c r="N116"/>
      <c r="O116"/>
      <c r="P116"/>
      <c r="Q116"/>
      <c r="R116"/>
      <c r="S116"/>
      <c r="T116"/>
      <c r="U116"/>
      <c r="V116"/>
      <c r="W116"/>
      <c r="X116"/>
      <c r="Y116"/>
      <c r="Z116"/>
      <c r="AA116"/>
      <c r="AB116"/>
    </row>
    <row r="117" spans="1:28" ht="12.75" x14ac:dyDescent="0.2">
      <c r="A117" s="225"/>
      <c r="B117" s="224"/>
      <c r="C117"/>
      <c r="D117" s="224"/>
      <c r="E117"/>
      <c r="F117"/>
      <c r="G117"/>
      <c r="H117"/>
      <c r="I117"/>
      <c r="J117"/>
      <c r="K117"/>
      <c r="L117"/>
      <c r="M117"/>
      <c r="N117"/>
      <c r="O117"/>
      <c r="P117"/>
      <c r="Q117"/>
      <c r="R117"/>
      <c r="S117"/>
      <c r="T117"/>
      <c r="U117"/>
      <c r="V117"/>
      <c r="W117"/>
      <c r="X117"/>
      <c r="Y117"/>
      <c r="Z117"/>
      <c r="AA117"/>
      <c r="AB117"/>
    </row>
    <row r="118" spans="1:28" ht="12.75" x14ac:dyDescent="0.2">
      <c r="A118" s="225"/>
      <c r="B118" s="224"/>
      <c r="C118"/>
      <c r="D118" s="224"/>
      <c r="E118"/>
      <c r="F118"/>
      <c r="G118"/>
      <c r="H118"/>
      <c r="I118"/>
      <c r="J118"/>
      <c r="K118"/>
      <c r="L118"/>
      <c r="M118"/>
      <c r="N118"/>
      <c r="O118"/>
      <c r="P118"/>
      <c r="Q118"/>
      <c r="R118"/>
      <c r="S118"/>
      <c r="T118"/>
      <c r="U118"/>
      <c r="V118"/>
      <c r="W118"/>
      <c r="X118"/>
      <c r="Y118"/>
      <c r="Z118"/>
      <c r="AA118"/>
      <c r="AB118"/>
    </row>
    <row r="119" spans="1:28" ht="12.75" x14ac:dyDescent="0.2">
      <c r="A119" s="225"/>
      <c r="B119" s="224"/>
      <c r="C119"/>
      <c r="D119" s="224"/>
      <c r="E119"/>
      <c r="F119"/>
      <c r="G119"/>
      <c r="H119"/>
      <c r="I119"/>
      <c r="J119"/>
      <c r="K119"/>
      <c r="L119"/>
      <c r="M119"/>
      <c r="N119"/>
      <c r="O119"/>
      <c r="P119"/>
      <c r="Q119"/>
      <c r="R119"/>
      <c r="S119"/>
      <c r="T119"/>
      <c r="U119"/>
      <c r="V119"/>
      <c r="W119"/>
      <c r="X119"/>
      <c r="Y119"/>
      <c r="Z119"/>
      <c r="AA119"/>
      <c r="AB119"/>
    </row>
    <row r="120" spans="1:28" ht="12.75" x14ac:dyDescent="0.2">
      <c r="A120" s="225"/>
      <c r="B120" s="224"/>
      <c r="C120"/>
      <c r="D120" s="224"/>
      <c r="E120"/>
      <c r="F120"/>
      <c r="G120"/>
      <c r="H120"/>
      <c r="I120"/>
      <c r="J120"/>
      <c r="K120"/>
      <c r="L120"/>
      <c r="M120"/>
      <c r="N120"/>
      <c r="O120"/>
      <c r="P120"/>
      <c r="Q120"/>
      <c r="R120"/>
      <c r="S120"/>
      <c r="T120"/>
      <c r="U120"/>
      <c r="V120"/>
      <c r="W120"/>
      <c r="X120"/>
      <c r="Y120"/>
      <c r="Z120"/>
      <c r="AA120"/>
      <c r="AB120"/>
    </row>
    <row r="121" spans="1:28" ht="12.75" x14ac:dyDescent="0.2">
      <c r="A121" s="225"/>
      <c r="B121" s="224"/>
      <c r="C121"/>
      <c r="D121" s="224"/>
      <c r="E121"/>
      <c r="F121"/>
      <c r="G121"/>
      <c r="H121"/>
      <c r="I121"/>
      <c r="J121"/>
      <c r="K121"/>
      <c r="L121"/>
      <c r="M121"/>
      <c r="N121"/>
      <c r="O121"/>
      <c r="P121"/>
      <c r="Q121"/>
      <c r="R121"/>
      <c r="S121"/>
      <c r="T121"/>
      <c r="U121"/>
      <c r="V121"/>
      <c r="W121"/>
      <c r="X121"/>
      <c r="Y121"/>
      <c r="Z121"/>
      <c r="AA121"/>
      <c r="AB121"/>
    </row>
    <row r="122" spans="1:28" ht="12.75" x14ac:dyDescent="0.2">
      <c r="A122" s="225"/>
      <c r="B122" s="224"/>
      <c r="C122"/>
      <c r="D122" s="224"/>
      <c r="E122"/>
      <c r="F122"/>
      <c r="G122"/>
      <c r="H122"/>
      <c r="I122"/>
      <c r="J122"/>
      <c r="K122"/>
      <c r="L122"/>
      <c r="M122"/>
      <c r="N122"/>
      <c r="O122"/>
      <c r="P122"/>
      <c r="Q122"/>
      <c r="R122"/>
      <c r="S122"/>
      <c r="T122"/>
      <c r="U122"/>
      <c r="V122"/>
      <c r="W122"/>
      <c r="X122"/>
      <c r="Y122"/>
      <c r="Z122"/>
      <c r="AA122"/>
      <c r="AB122"/>
    </row>
    <row r="123" spans="1:28" ht="12.75" x14ac:dyDescent="0.2">
      <c r="A123" s="225"/>
      <c r="B123" s="224"/>
      <c r="C123"/>
      <c r="D123" s="224"/>
      <c r="E123"/>
      <c r="F123"/>
      <c r="G123"/>
      <c r="H123"/>
      <c r="I123"/>
      <c r="J123"/>
      <c r="K123"/>
      <c r="L123"/>
      <c r="M123"/>
      <c r="N123"/>
      <c r="O123"/>
      <c r="P123"/>
      <c r="Q123"/>
      <c r="R123"/>
      <c r="S123"/>
      <c r="T123"/>
      <c r="U123"/>
      <c r="V123"/>
      <c r="W123"/>
      <c r="X123"/>
      <c r="Y123"/>
      <c r="Z123"/>
      <c r="AA123"/>
      <c r="AB123"/>
    </row>
    <row r="124" spans="1:28" ht="12.75" x14ac:dyDescent="0.2">
      <c r="A124" s="225"/>
      <c r="B124" s="224"/>
      <c r="C124"/>
      <c r="D124" s="224"/>
      <c r="E124"/>
      <c r="F124"/>
      <c r="G124"/>
      <c r="H124"/>
      <c r="I124"/>
      <c r="J124"/>
      <c r="K124"/>
      <c r="L124"/>
      <c r="M124"/>
      <c r="N124"/>
      <c r="O124"/>
      <c r="P124"/>
      <c r="Q124"/>
      <c r="R124"/>
      <c r="S124"/>
      <c r="T124"/>
      <c r="U124"/>
      <c r="V124"/>
      <c r="W124"/>
      <c r="X124"/>
      <c r="Y124"/>
      <c r="Z124"/>
      <c r="AA124"/>
      <c r="AB124"/>
    </row>
    <row r="125" spans="1:28" ht="12.75" x14ac:dyDescent="0.2">
      <c r="A125" s="225"/>
      <c r="B125" s="224"/>
      <c r="C125"/>
      <c r="D125" s="224"/>
      <c r="E125"/>
      <c r="F125"/>
      <c r="G125"/>
      <c r="H125"/>
      <c r="I125"/>
      <c r="J125"/>
      <c r="K125"/>
      <c r="L125"/>
      <c r="M125"/>
      <c r="N125"/>
      <c r="O125"/>
      <c r="P125"/>
      <c r="Q125"/>
      <c r="R125"/>
      <c r="S125"/>
      <c r="T125"/>
      <c r="U125"/>
      <c r="V125"/>
      <c r="W125"/>
      <c r="X125"/>
      <c r="Y125"/>
      <c r="Z125"/>
      <c r="AA125"/>
      <c r="AB125"/>
    </row>
    <row r="126" spans="1:28" ht="12.75" x14ac:dyDescent="0.2">
      <c r="A126" s="225"/>
      <c r="B126" s="224"/>
      <c r="C126"/>
      <c r="D126" s="224"/>
      <c r="E126"/>
      <c r="F126"/>
      <c r="G126"/>
      <c r="H126"/>
      <c r="I126"/>
      <c r="J126"/>
      <c r="K126"/>
      <c r="L126"/>
      <c r="M126"/>
      <c r="N126"/>
      <c r="O126"/>
      <c r="P126"/>
      <c r="Q126"/>
      <c r="R126"/>
      <c r="S126"/>
      <c r="T126"/>
      <c r="U126"/>
      <c r="V126"/>
      <c r="W126"/>
      <c r="X126"/>
      <c r="Y126"/>
      <c r="Z126"/>
      <c r="AA126"/>
      <c r="AB126"/>
    </row>
    <row r="127" spans="1:28" ht="12.75" x14ac:dyDescent="0.2">
      <c r="A127" s="225"/>
      <c r="B127" s="224"/>
      <c r="C127"/>
      <c r="D127" s="224"/>
      <c r="E127"/>
      <c r="F127"/>
      <c r="G127"/>
      <c r="H127"/>
      <c r="I127"/>
      <c r="J127"/>
      <c r="K127"/>
      <c r="L127"/>
      <c r="M127"/>
      <c r="N127"/>
      <c r="O127"/>
      <c r="P127"/>
      <c r="Q127"/>
      <c r="R127"/>
      <c r="S127"/>
      <c r="T127"/>
      <c r="U127"/>
      <c r="V127"/>
      <c r="W127"/>
      <c r="X127"/>
      <c r="Y127"/>
      <c r="Z127"/>
      <c r="AA127"/>
      <c r="AB127"/>
    </row>
    <row r="128" spans="1:28" ht="12.75" x14ac:dyDescent="0.2">
      <c r="A128" s="225"/>
      <c r="B128" s="224"/>
      <c r="C128"/>
      <c r="D128" s="224"/>
      <c r="E128"/>
      <c r="F128"/>
      <c r="G128"/>
      <c r="H128"/>
      <c r="I128"/>
      <c r="J128"/>
      <c r="K128"/>
      <c r="L128"/>
      <c r="M128"/>
      <c r="N128"/>
      <c r="O128"/>
      <c r="P128"/>
      <c r="Q128"/>
      <c r="R128"/>
      <c r="S128"/>
      <c r="T128"/>
      <c r="U128"/>
      <c r="V128"/>
      <c r="W128"/>
      <c r="X128"/>
      <c r="Y128"/>
      <c r="Z128"/>
      <c r="AA128"/>
      <c r="AB128"/>
    </row>
    <row r="129" spans="1:28" ht="12.75" x14ac:dyDescent="0.2">
      <c r="A129" s="225"/>
      <c r="B129" s="224"/>
      <c r="C129"/>
      <c r="D129" s="224"/>
      <c r="E129"/>
      <c r="F129"/>
      <c r="G129"/>
      <c r="H129"/>
      <c r="I129"/>
      <c r="J129"/>
      <c r="K129"/>
      <c r="L129"/>
      <c r="M129"/>
      <c r="N129"/>
      <c r="O129"/>
      <c r="P129"/>
      <c r="Q129"/>
      <c r="R129"/>
      <c r="S129"/>
      <c r="T129"/>
      <c r="U129"/>
      <c r="V129"/>
      <c r="W129"/>
      <c r="X129"/>
      <c r="Y129"/>
      <c r="Z129"/>
      <c r="AA129"/>
      <c r="AB129"/>
    </row>
    <row r="130" spans="1:28" ht="12.75" x14ac:dyDescent="0.2">
      <c r="A130" s="225"/>
      <c r="B130" s="224"/>
      <c r="C130"/>
      <c r="D130" s="224"/>
      <c r="E130"/>
      <c r="F130"/>
      <c r="G130"/>
      <c r="H130"/>
      <c r="I130"/>
      <c r="J130"/>
      <c r="K130"/>
      <c r="L130"/>
      <c r="M130"/>
      <c r="N130"/>
      <c r="O130"/>
      <c r="P130"/>
      <c r="Q130"/>
      <c r="R130"/>
      <c r="S130"/>
      <c r="T130"/>
      <c r="U130"/>
      <c r="V130"/>
      <c r="W130"/>
      <c r="X130"/>
      <c r="Y130"/>
      <c r="Z130"/>
      <c r="AA130"/>
      <c r="AB130"/>
    </row>
    <row r="131" spans="1:28" ht="12.75" x14ac:dyDescent="0.2">
      <c r="A131" s="225"/>
      <c r="B131" s="224"/>
      <c r="C131"/>
      <c r="D131" s="224"/>
      <c r="E131"/>
      <c r="F131"/>
      <c r="G131"/>
      <c r="H131"/>
      <c r="I131"/>
      <c r="J131"/>
      <c r="K131"/>
      <c r="L131"/>
      <c r="M131"/>
      <c r="N131"/>
      <c r="O131"/>
      <c r="P131"/>
      <c r="Q131"/>
      <c r="R131"/>
      <c r="S131"/>
      <c r="T131"/>
      <c r="U131"/>
      <c r="V131"/>
      <c r="W131"/>
      <c r="X131"/>
      <c r="Y131"/>
      <c r="Z131"/>
      <c r="AA131"/>
      <c r="AB131"/>
    </row>
    <row r="132" spans="1:28" ht="12.75" x14ac:dyDescent="0.2">
      <c r="A132" s="225"/>
      <c r="B132" s="224"/>
      <c r="C132"/>
      <c r="D132" s="224"/>
      <c r="E132"/>
      <c r="F132"/>
      <c r="G132"/>
      <c r="H132"/>
      <c r="I132"/>
      <c r="J132"/>
      <c r="K132"/>
      <c r="L132"/>
      <c r="M132"/>
      <c r="N132"/>
      <c r="O132"/>
      <c r="P132"/>
      <c r="Q132"/>
      <c r="R132"/>
      <c r="S132"/>
      <c r="T132"/>
      <c r="U132"/>
      <c r="V132"/>
      <c r="W132"/>
      <c r="X132"/>
      <c r="Y132"/>
      <c r="Z132"/>
      <c r="AA132"/>
      <c r="AB132"/>
    </row>
    <row r="133" spans="1:28" ht="12.75" x14ac:dyDescent="0.2">
      <c r="A133" s="225"/>
      <c r="B133" s="224"/>
      <c r="C133"/>
      <c r="D133" s="224"/>
      <c r="E133"/>
      <c r="F133"/>
      <c r="G133"/>
      <c r="H133"/>
      <c r="I133"/>
      <c r="J133"/>
      <c r="K133"/>
      <c r="L133"/>
      <c r="M133"/>
      <c r="N133"/>
      <c r="O133"/>
      <c r="P133"/>
      <c r="Q133"/>
      <c r="R133"/>
      <c r="S133"/>
      <c r="T133"/>
      <c r="U133"/>
      <c r="V133"/>
      <c r="W133"/>
      <c r="X133"/>
      <c r="Y133"/>
      <c r="Z133"/>
      <c r="AA133"/>
      <c r="AB133"/>
    </row>
    <row r="134" spans="1:28" ht="12.75" x14ac:dyDescent="0.2">
      <c r="A134" s="225"/>
      <c r="B134" s="224"/>
      <c r="C134"/>
      <c r="D134" s="224"/>
      <c r="E134"/>
      <c r="F134"/>
      <c r="G134"/>
      <c r="H134"/>
      <c r="I134"/>
      <c r="J134"/>
      <c r="K134"/>
      <c r="L134"/>
      <c r="M134"/>
      <c r="N134"/>
      <c r="O134"/>
      <c r="P134"/>
      <c r="Q134"/>
      <c r="R134"/>
      <c r="S134"/>
      <c r="T134"/>
      <c r="U134"/>
      <c r="V134"/>
      <c r="W134"/>
      <c r="X134"/>
      <c r="Y134"/>
      <c r="Z134"/>
      <c r="AA134"/>
      <c r="AB134"/>
    </row>
    <row r="135" spans="1:28" ht="12.75" x14ac:dyDescent="0.2">
      <c r="A135" s="225"/>
      <c r="B135" s="224"/>
      <c r="C135"/>
      <c r="D135" s="224"/>
      <c r="E135"/>
      <c r="F135"/>
      <c r="G135"/>
      <c r="H135"/>
      <c r="I135"/>
      <c r="J135"/>
      <c r="K135"/>
      <c r="L135"/>
      <c r="M135"/>
      <c r="N135"/>
      <c r="O135"/>
      <c r="P135"/>
      <c r="Q135"/>
      <c r="R135"/>
      <c r="S135"/>
      <c r="T135"/>
      <c r="U135"/>
      <c r="V135"/>
      <c r="W135"/>
      <c r="X135"/>
      <c r="Y135"/>
      <c r="Z135"/>
      <c r="AA135"/>
      <c r="AB135"/>
    </row>
    <row r="136" spans="1:28" ht="12.75" x14ac:dyDescent="0.2">
      <c r="A136" s="225"/>
      <c r="B136" s="224"/>
      <c r="C136"/>
      <c r="D136" s="224"/>
      <c r="E136"/>
      <c r="F136"/>
      <c r="G136"/>
      <c r="H136"/>
      <c r="I136"/>
      <c r="J136"/>
      <c r="K136"/>
      <c r="L136"/>
      <c r="M136"/>
      <c r="N136"/>
      <c r="O136"/>
      <c r="P136"/>
      <c r="Q136"/>
      <c r="R136"/>
      <c r="S136"/>
      <c r="T136"/>
      <c r="U136"/>
      <c r="V136"/>
      <c r="W136"/>
      <c r="X136"/>
      <c r="Y136"/>
      <c r="Z136"/>
      <c r="AA136"/>
      <c r="AB136"/>
    </row>
    <row r="137" spans="1:28" ht="12.75" x14ac:dyDescent="0.2">
      <c r="A137" s="225"/>
      <c r="B137" s="224"/>
      <c r="C137"/>
      <c r="D137" s="224"/>
      <c r="E137"/>
      <c r="F137"/>
      <c r="G137"/>
      <c r="H137"/>
      <c r="I137"/>
      <c r="J137"/>
      <c r="K137"/>
      <c r="L137"/>
      <c r="M137"/>
      <c r="N137"/>
      <c r="O137"/>
      <c r="P137"/>
      <c r="Q137"/>
      <c r="R137"/>
      <c r="S137"/>
      <c r="T137"/>
      <c r="U137"/>
      <c r="V137"/>
      <c r="W137"/>
      <c r="X137"/>
      <c r="Y137"/>
      <c r="Z137"/>
      <c r="AA137"/>
      <c r="AB137"/>
    </row>
    <row r="138" spans="1:28" ht="12.75" x14ac:dyDescent="0.2">
      <c r="A138" s="225"/>
      <c r="B138" s="224"/>
      <c r="C138"/>
      <c r="D138" s="224"/>
      <c r="E138"/>
      <c r="F138"/>
      <c r="G138"/>
      <c r="H138"/>
      <c r="I138"/>
      <c r="J138"/>
      <c r="K138"/>
      <c r="L138"/>
      <c r="M138"/>
      <c r="N138"/>
      <c r="O138"/>
      <c r="P138"/>
      <c r="Q138"/>
      <c r="R138"/>
      <c r="S138"/>
      <c r="T138"/>
      <c r="U138"/>
      <c r="V138"/>
      <c r="W138"/>
      <c r="X138"/>
      <c r="Y138"/>
      <c r="Z138"/>
      <c r="AA138"/>
      <c r="AB138"/>
    </row>
    <row r="139" spans="1:28" ht="12.75" x14ac:dyDescent="0.2">
      <c r="A139" s="225"/>
      <c r="B139" s="224"/>
      <c r="C139"/>
      <c r="D139" s="224"/>
      <c r="E139"/>
      <c r="F139"/>
      <c r="G139"/>
      <c r="H139"/>
      <c r="I139"/>
      <c r="J139"/>
      <c r="K139"/>
      <c r="L139"/>
      <c r="M139"/>
      <c r="N139"/>
      <c r="O139"/>
      <c r="P139"/>
      <c r="Q139"/>
      <c r="R139"/>
      <c r="S139"/>
      <c r="T139"/>
      <c r="U139"/>
      <c r="V139"/>
      <c r="W139"/>
      <c r="X139"/>
      <c r="Y139"/>
      <c r="Z139"/>
      <c r="AA139"/>
      <c r="AB139"/>
    </row>
    <row r="140" spans="1:28" ht="12.75" x14ac:dyDescent="0.2">
      <c r="A140" s="225"/>
      <c r="B140" s="224"/>
      <c r="C140"/>
      <c r="D140" s="224"/>
      <c r="E140"/>
      <c r="F140"/>
      <c r="G140"/>
      <c r="H140"/>
      <c r="I140"/>
      <c r="J140"/>
      <c r="K140"/>
      <c r="L140"/>
      <c r="M140"/>
      <c r="N140"/>
      <c r="O140"/>
      <c r="P140"/>
      <c r="Q140"/>
      <c r="R140"/>
      <c r="S140"/>
      <c r="T140"/>
      <c r="U140"/>
      <c r="V140"/>
      <c r="W140"/>
      <c r="X140"/>
      <c r="Y140"/>
      <c r="Z140"/>
      <c r="AA140"/>
      <c r="AB140"/>
    </row>
    <row r="141" spans="1:28" ht="12.75" x14ac:dyDescent="0.2">
      <c r="A141" s="225"/>
      <c r="B141" s="224"/>
      <c r="C141"/>
      <c r="D141" s="224"/>
      <c r="E141"/>
      <c r="F141"/>
      <c r="G141"/>
      <c r="H141"/>
      <c r="I141"/>
      <c r="J141"/>
      <c r="K141"/>
      <c r="L141"/>
      <c r="M141"/>
      <c r="N141"/>
      <c r="O141"/>
      <c r="P141"/>
      <c r="Q141"/>
      <c r="R141"/>
      <c r="S141"/>
      <c r="T141"/>
      <c r="U141"/>
      <c r="V141"/>
      <c r="W141"/>
      <c r="X141"/>
      <c r="Y141"/>
      <c r="Z141"/>
      <c r="AA141"/>
      <c r="AB141"/>
    </row>
    <row r="142" spans="1:28" ht="12.75" x14ac:dyDescent="0.2">
      <c r="A142" s="225"/>
      <c r="B142" s="224"/>
      <c r="C142"/>
      <c r="D142" s="224"/>
      <c r="E142"/>
      <c r="F142"/>
      <c r="G142"/>
      <c r="H142"/>
      <c r="I142"/>
      <c r="J142"/>
      <c r="K142"/>
      <c r="L142"/>
      <c r="M142"/>
      <c r="N142"/>
      <c r="O142"/>
      <c r="P142"/>
      <c r="Q142"/>
      <c r="R142"/>
      <c r="S142"/>
      <c r="T142"/>
      <c r="U142"/>
      <c r="V142"/>
      <c r="W142"/>
      <c r="X142"/>
      <c r="Y142"/>
      <c r="Z142"/>
      <c r="AA142"/>
      <c r="AB142"/>
    </row>
    <row r="143" spans="1:28" ht="12.75" x14ac:dyDescent="0.2">
      <c r="A143" s="225"/>
      <c r="B143" s="224"/>
      <c r="C143"/>
      <c r="D143" s="224"/>
      <c r="E143"/>
      <c r="F143"/>
      <c r="G143"/>
      <c r="H143"/>
      <c r="I143"/>
      <c r="J143"/>
      <c r="K143"/>
      <c r="L143"/>
      <c r="M143"/>
      <c r="N143"/>
      <c r="O143"/>
      <c r="P143"/>
      <c r="Q143"/>
      <c r="R143"/>
      <c r="S143"/>
      <c r="T143"/>
      <c r="U143"/>
      <c r="V143"/>
      <c r="W143"/>
      <c r="X143"/>
      <c r="Y143"/>
      <c r="Z143"/>
      <c r="AA143"/>
      <c r="AB143"/>
    </row>
    <row r="144" spans="1:28" ht="12.75" x14ac:dyDescent="0.2">
      <c r="A144" s="225"/>
      <c r="B144" s="224"/>
      <c r="C144"/>
      <c r="D144" s="224"/>
      <c r="E144"/>
      <c r="F144"/>
      <c r="G144"/>
      <c r="H144"/>
      <c r="I144"/>
      <c r="J144"/>
      <c r="K144"/>
      <c r="L144"/>
      <c r="M144"/>
      <c r="N144"/>
      <c r="O144"/>
      <c r="P144"/>
      <c r="Q144"/>
      <c r="R144"/>
      <c r="S144"/>
      <c r="T144"/>
      <c r="U144"/>
      <c r="V144"/>
      <c r="W144"/>
      <c r="X144"/>
      <c r="Y144"/>
      <c r="Z144"/>
      <c r="AA144"/>
      <c r="AB144"/>
    </row>
    <row r="145" spans="1:28" ht="12.75" x14ac:dyDescent="0.2">
      <c r="A145" s="225"/>
      <c r="B145" s="224"/>
      <c r="C145"/>
      <c r="D145" s="224"/>
      <c r="E145"/>
      <c r="F145"/>
      <c r="G145"/>
      <c r="H145"/>
      <c r="I145"/>
      <c r="J145"/>
      <c r="K145"/>
      <c r="L145"/>
      <c r="M145"/>
      <c r="N145"/>
      <c r="O145"/>
      <c r="P145"/>
      <c r="Q145"/>
      <c r="R145"/>
      <c r="S145"/>
      <c r="T145"/>
      <c r="U145"/>
      <c r="V145"/>
      <c r="W145"/>
      <c r="X145"/>
      <c r="Y145"/>
      <c r="Z145"/>
      <c r="AA145"/>
      <c r="AB145"/>
    </row>
    <row r="146" spans="1:28" ht="12.75" x14ac:dyDescent="0.2">
      <c r="A146" s="225"/>
      <c r="B146" s="224"/>
      <c r="C146"/>
      <c r="D146" s="224"/>
      <c r="E146"/>
      <c r="F146"/>
      <c r="G146"/>
      <c r="H146"/>
      <c r="I146"/>
      <c r="J146"/>
      <c r="K146"/>
      <c r="L146"/>
      <c r="M146"/>
      <c r="N146"/>
      <c r="O146"/>
      <c r="P146"/>
      <c r="Q146"/>
      <c r="R146"/>
      <c r="S146"/>
      <c r="T146"/>
      <c r="U146"/>
      <c r="V146"/>
      <c r="W146"/>
      <c r="X146"/>
      <c r="Y146"/>
      <c r="Z146"/>
      <c r="AA146"/>
      <c r="AB146"/>
    </row>
    <row r="147" spans="1:28" ht="12.75" x14ac:dyDescent="0.2">
      <c r="A147" s="225"/>
      <c r="B147" s="224"/>
      <c r="C147"/>
      <c r="D147" s="224"/>
      <c r="E147"/>
      <c r="F147"/>
      <c r="G147"/>
      <c r="H147"/>
      <c r="I147"/>
      <c r="J147"/>
      <c r="K147"/>
      <c r="L147"/>
      <c r="M147"/>
      <c r="N147"/>
      <c r="O147"/>
      <c r="P147"/>
      <c r="Q147"/>
      <c r="R147"/>
      <c r="S147"/>
      <c r="T147"/>
      <c r="U147"/>
      <c r="V147"/>
      <c r="W147"/>
      <c r="X147"/>
      <c r="Y147"/>
      <c r="Z147"/>
      <c r="AA147"/>
      <c r="AB147"/>
    </row>
    <row r="148" spans="1:28" ht="12.75" x14ac:dyDescent="0.2">
      <c r="A148" s="225"/>
      <c r="B148" s="224"/>
      <c r="C148"/>
      <c r="D148" s="224"/>
      <c r="E148"/>
      <c r="F148"/>
      <c r="G148"/>
      <c r="H148"/>
      <c r="I148"/>
      <c r="J148"/>
      <c r="K148"/>
      <c r="L148"/>
      <c r="M148"/>
      <c r="N148"/>
      <c r="O148"/>
      <c r="P148"/>
      <c r="Q148"/>
      <c r="R148"/>
      <c r="S148"/>
      <c r="T148"/>
      <c r="U148"/>
      <c r="V148"/>
      <c r="W148"/>
      <c r="X148"/>
      <c r="Y148"/>
      <c r="Z148"/>
      <c r="AA148"/>
      <c r="AB148"/>
    </row>
    <row r="149" spans="1:28" ht="12.75" x14ac:dyDescent="0.2">
      <c r="A149" s="225"/>
      <c r="B149" s="224"/>
      <c r="C149"/>
      <c r="D149" s="224"/>
      <c r="E149"/>
      <c r="F149"/>
      <c r="G149"/>
      <c r="H149"/>
      <c r="I149"/>
      <c r="J149"/>
      <c r="K149"/>
      <c r="L149"/>
      <c r="M149"/>
      <c r="N149"/>
      <c r="O149"/>
      <c r="P149"/>
      <c r="Q149"/>
      <c r="R149"/>
      <c r="S149"/>
      <c r="T149"/>
      <c r="U149"/>
      <c r="V149"/>
      <c r="W149"/>
      <c r="X149"/>
      <c r="Y149"/>
      <c r="Z149"/>
      <c r="AA149"/>
      <c r="AB149"/>
    </row>
    <row r="150" spans="1:28" ht="12.75" x14ac:dyDescent="0.2">
      <c r="A150" s="225"/>
      <c r="B150" s="224"/>
      <c r="C150"/>
      <c r="D150" s="224"/>
      <c r="E150"/>
      <c r="F150"/>
      <c r="G150"/>
      <c r="H150"/>
      <c r="I150"/>
      <c r="J150"/>
      <c r="K150"/>
      <c r="L150"/>
      <c r="M150"/>
      <c r="N150"/>
      <c r="O150"/>
      <c r="P150"/>
      <c r="Q150"/>
      <c r="R150"/>
      <c r="S150"/>
      <c r="T150"/>
      <c r="U150"/>
      <c r="V150"/>
      <c r="W150"/>
      <c r="X150"/>
      <c r="Y150"/>
      <c r="Z150"/>
      <c r="AA150"/>
      <c r="AB150"/>
    </row>
    <row r="151" spans="1:28" ht="12.75" x14ac:dyDescent="0.2">
      <c r="A151" s="225"/>
      <c r="B151" s="224"/>
      <c r="C151"/>
      <c r="D151" s="224"/>
      <c r="E151"/>
      <c r="F151"/>
      <c r="G151"/>
      <c r="H151"/>
      <c r="I151"/>
      <c r="J151"/>
      <c r="K151"/>
      <c r="L151"/>
      <c r="M151"/>
      <c r="N151"/>
      <c r="O151"/>
      <c r="P151"/>
      <c r="Q151"/>
      <c r="R151"/>
      <c r="S151"/>
      <c r="T151"/>
      <c r="U151"/>
      <c r="V151"/>
      <c r="W151"/>
      <c r="X151"/>
      <c r="Y151"/>
      <c r="Z151"/>
      <c r="AA151"/>
      <c r="AB151"/>
    </row>
    <row r="152" spans="1:28" ht="12.75" x14ac:dyDescent="0.2">
      <c r="A152" s="225"/>
      <c r="B152" s="224"/>
      <c r="C152"/>
      <c r="D152" s="224"/>
      <c r="E152"/>
      <c r="F152"/>
      <c r="G152"/>
      <c r="H152"/>
      <c r="I152"/>
      <c r="J152"/>
      <c r="K152"/>
      <c r="L152"/>
      <c r="M152"/>
      <c r="N152"/>
      <c r="O152"/>
      <c r="P152"/>
      <c r="Q152"/>
      <c r="R152"/>
      <c r="S152"/>
      <c r="T152"/>
      <c r="U152"/>
      <c r="V152"/>
      <c r="W152"/>
      <c r="X152"/>
      <c r="Y152"/>
      <c r="Z152"/>
      <c r="AA152"/>
      <c r="AB152"/>
    </row>
    <row r="153" spans="1:28" ht="12.75" x14ac:dyDescent="0.2">
      <c r="A153" s="225"/>
      <c r="B153" s="224"/>
      <c r="C153"/>
      <c r="D153" s="224"/>
      <c r="E153"/>
      <c r="F153"/>
      <c r="G153"/>
      <c r="H153"/>
      <c r="I153"/>
      <c r="J153"/>
      <c r="K153"/>
      <c r="L153"/>
      <c r="M153"/>
      <c r="N153"/>
      <c r="O153"/>
      <c r="P153"/>
      <c r="Q153"/>
      <c r="R153"/>
      <c r="S153"/>
      <c r="T153"/>
      <c r="U153"/>
      <c r="V153"/>
      <c r="W153"/>
      <c r="X153"/>
      <c r="Y153"/>
      <c r="Z153"/>
      <c r="AA153"/>
      <c r="AB153"/>
    </row>
    <row r="154" spans="1:28" ht="12.75" x14ac:dyDescent="0.2">
      <c r="A154" s="225"/>
      <c r="B154" s="224"/>
      <c r="C154"/>
      <c r="D154" s="224"/>
      <c r="E154"/>
      <c r="F154"/>
      <c r="G154"/>
      <c r="H154"/>
      <c r="I154"/>
      <c r="J154"/>
      <c r="K154"/>
      <c r="L154"/>
      <c r="M154"/>
      <c r="N154"/>
      <c r="O154"/>
      <c r="P154"/>
      <c r="Q154"/>
      <c r="R154"/>
      <c r="S154"/>
      <c r="T154"/>
      <c r="U154"/>
      <c r="V154"/>
      <c r="W154"/>
      <c r="X154"/>
      <c r="Y154"/>
      <c r="Z154"/>
      <c r="AA154"/>
      <c r="AB154"/>
    </row>
    <row r="155" spans="1:28" ht="12.75" x14ac:dyDescent="0.2">
      <c r="A155" s="225"/>
      <c r="B155" s="224"/>
      <c r="C155"/>
      <c r="D155" s="224"/>
      <c r="E155"/>
      <c r="F155"/>
      <c r="G155"/>
      <c r="H155"/>
      <c r="I155"/>
      <c r="J155"/>
      <c r="K155"/>
      <c r="L155"/>
      <c r="M155"/>
      <c r="N155"/>
      <c r="O155"/>
      <c r="P155"/>
      <c r="Q155"/>
      <c r="R155"/>
      <c r="S155"/>
      <c r="T155"/>
      <c r="U155"/>
      <c r="V155"/>
      <c r="W155"/>
      <c r="X155"/>
      <c r="Y155"/>
      <c r="Z155"/>
      <c r="AA155"/>
      <c r="AB155"/>
    </row>
    <row r="156" spans="1:28" ht="12.75" x14ac:dyDescent="0.2">
      <c r="A156" s="225"/>
      <c r="B156" s="224"/>
      <c r="C156"/>
      <c r="D156" s="224"/>
      <c r="E156"/>
      <c r="F156"/>
      <c r="G156"/>
      <c r="H156"/>
      <c r="I156"/>
      <c r="J156"/>
      <c r="K156"/>
      <c r="L156"/>
      <c r="M156"/>
      <c r="N156"/>
      <c r="O156"/>
      <c r="P156"/>
      <c r="Q156"/>
      <c r="R156"/>
      <c r="S156"/>
      <c r="T156"/>
      <c r="U156"/>
      <c r="V156"/>
      <c r="W156"/>
      <c r="X156"/>
      <c r="Y156"/>
      <c r="Z156"/>
      <c r="AA156"/>
      <c r="AB156"/>
    </row>
    <row r="157" spans="1:28" ht="12.75" x14ac:dyDescent="0.2">
      <c r="A157" s="225"/>
      <c r="B157" s="224"/>
      <c r="C157"/>
      <c r="D157" s="224"/>
      <c r="E157"/>
      <c r="F157"/>
      <c r="G157"/>
      <c r="H157"/>
      <c r="I157"/>
      <c r="J157"/>
      <c r="K157"/>
      <c r="L157"/>
      <c r="M157"/>
      <c r="N157"/>
      <c r="O157"/>
      <c r="P157"/>
      <c r="Q157"/>
      <c r="R157"/>
      <c r="S157"/>
      <c r="T157"/>
      <c r="U157"/>
      <c r="V157"/>
      <c r="W157"/>
      <c r="X157"/>
      <c r="Y157"/>
      <c r="Z157"/>
      <c r="AA157"/>
      <c r="AB157"/>
    </row>
    <row r="158" spans="1:28" ht="12.75" x14ac:dyDescent="0.2">
      <c r="A158" s="225"/>
      <c r="B158" s="224"/>
      <c r="C158"/>
      <c r="D158" s="224"/>
      <c r="E158"/>
      <c r="F158"/>
      <c r="G158"/>
      <c r="H158"/>
      <c r="I158"/>
      <c r="J158"/>
      <c r="K158"/>
      <c r="L158"/>
      <c r="M158"/>
      <c r="N158"/>
      <c r="O158"/>
      <c r="P158"/>
      <c r="Q158"/>
      <c r="R158"/>
      <c r="S158"/>
      <c r="T158"/>
      <c r="U158"/>
      <c r="V158"/>
      <c r="W158"/>
      <c r="X158"/>
      <c r="Y158"/>
      <c r="Z158"/>
      <c r="AA158"/>
      <c r="AB158"/>
    </row>
    <row r="159" spans="1:28" ht="12.75" x14ac:dyDescent="0.2">
      <c r="A159" s="225"/>
      <c r="B159" s="224"/>
      <c r="C159"/>
      <c r="D159" s="224"/>
      <c r="E159"/>
      <c r="F159"/>
      <c r="G159"/>
      <c r="H159"/>
      <c r="I159"/>
      <c r="J159"/>
      <c r="K159"/>
      <c r="L159"/>
      <c r="M159"/>
      <c r="N159"/>
      <c r="O159"/>
      <c r="P159"/>
      <c r="Q159"/>
      <c r="R159"/>
      <c r="S159"/>
      <c r="T159"/>
      <c r="U159"/>
      <c r="V159"/>
      <c r="W159"/>
      <c r="X159"/>
      <c r="Y159"/>
      <c r="Z159"/>
      <c r="AA159"/>
      <c r="AB159"/>
    </row>
    <row r="160" spans="1:28" ht="12.75" x14ac:dyDescent="0.2">
      <c r="A160" s="225"/>
      <c r="B160" s="224"/>
      <c r="C160"/>
      <c r="D160" s="224"/>
      <c r="E160"/>
      <c r="F160"/>
      <c r="G160"/>
      <c r="H160"/>
      <c r="I160"/>
      <c r="J160"/>
      <c r="K160"/>
      <c r="L160"/>
      <c r="M160"/>
      <c r="N160"/>
      <c r="O160"/>
      <c r="P160"/>
      <c r="Q160"/>
      <c r="R160"/>
      <c r="S160"/>
      <c r="T160"/>
      <c r="U160"/>
      <c r="V160"/>
      <c r="W160"/>
      <c r="X160"/>
      <c r="Y160"/>
      <c r="Z160"/>
      <c r="AA160"/>
      <c r="AB160"/>
    </row>
    <row r="161" spans="1:28" ht="12.75" x14ac:dyDescent="0.2">
      <c r="A161" s="225"/>
      <c r="B161" s="224"/>
      <c r="C161"/>
      <c r="D161" s="224"/>
      <c r="E161"/>
      <c r="F161"/>
      <c r="G161"/>
      <c r="H161"/>
      <c r="I161"/>
      <c r="J161"/>
      <c r="K161"/>
      <c r="L161"/>
      <c r="M161"/>
      <c r="N161"/>
      <c r="O161"/>
      <c r="P161"/>
      <c r="Q161"/>
      <c r="R161"/>
      <c r="S161"/>
      <c r="T161"/>
      <c r="U161"/>
      <c r="V161"/>
      <c r="W161"/>
      <c r="X161"/>
      <c r="Y161"/>
      <c r="Z161"/>
      <c r="AA161"/>
      <c r="AB161"/>
    </row>
    <row r="162" spans="1:28" ht="12.75" x14ac:dyDescent="0.2">
      <c r="A162" s="225"/>
      <c r="B162" s="224"/>
      <c r="C162"/>
      <c r="D162" s="224"/>
      <c r="E162"/>
      <c r="F162"/>
      <c r="G162"/>
      <c r="H162"/>
      <c r="I162"/>
      <c r="J162"/>
      <c r="K162"/>
      <c r="L162"/>
      <c r="M162"/>
      <c r="N162"/>
      <c r="O162"/>
      <c r="P162"/>
      <c r="Q162"/>
      <c r="R162"/>
      <c r="S162"/>
      <c r="T162"/>
      <c r="U162"/>
      <c r="V162"/>
      <c r="W162"/>
      <c r="X162"/>
      <c r="Y162"/>
      <c r="Z162"/>
      <c r="AA162"/>
      <c r="AB162"/>
    </row>
    <row r="163" spans="1:28" ht="12.75" x14ac:dyDescent="0.2">
      <c r="A163" s="225"/>
      <c r="B163" s="224"/>
      <c r="C163"/>
      <c r="D163" s="224"/>
      <c r="E163"/>
      <c r="F163"/>
      <c r="G163"/>
      <c r="H163"/>
      <c r="I163"/>
      <c r="J163"/>
      <c r="K163"/>
      <c r="L163"/>
      <c r="M163"/>
      <c r="N163"/>
      <c r="O163"/>
      <c r="P163"/>
      <c r="Q163"/>
      <c r="R163"/>
      <c r="S163"/>
      <c r="T163"/>
      <c r="U163"/>
      <c r="V163"/>
      <c r="W163"/>
      <c r="X163"/>
      <c r="Y163"/>
      <c r="Z163"/>
      <c r="AA163"/>
      <c r="AB163"/>
    </row>
    <row r="164" spans="1:28" ht="12.75" x14ac:dyDescent="0.2">
      <c r="A164" s="225"/>
      <c r="B164" s="224"/>
      <c r="C164"/>
      <c r="D164" s="224"/>
      <c r="E164"/>
      <c r="F164"/>
      <c r="G164"/>
      <c r="H164"/>
      <c r="I164"/>
      <c r="J164"/>
      <c r="K164"/>
      <c r="L164"/>
      <c r="M164"/>
      <c r="N164"/>
      <c r="O164"/>
      <c r="P164"/>
      <c r="Q164"/>
      <c r="R164"/>
      <c r="S164"/>
      <c r="T164"/>
      <c r="U164"/>
      <c r="V164"/>
      <c r="W164"/>
      <c r="X164"/>
      <c r="Y164"/>
      <c r="Z164"/>
      <c r="AA164"/>
      <c r="AB164"/>
    </row>
    <row r="165" spans="1:28" ht="12.75" x14ac:dyDescent="0.2">
      <c r="A165" s="225"/>
      <c r="B165" s="224"/>
      <c r="C165"/>
      <c r="D165" s="224"/>
      <c r="E165"/>
      <c r="F165"/>
      <c r="G165"/>
      <c r="H165"/>
      <c r="I165"/>
      <c r="J165"/>
      <c r="K165"/>
      <c r="L165"/>
      <c r="M165"/>
      <c r="N165"/>
      <c r="O165"/>
      <c r="P165"/>
      <c r="Q165"/>
      <c r="R165"/>
      <c r="S165"/>
      <c r="T165"/>
      <c r="U165"/>
      <c r="V165"/>
      <c r="W165"/>
      <c r="X165"/>
      <c r="Y165"/>
      <c r="Z165"/>
      <c r="AA165"/>
      <c r="AB165"/>
    </row>
    <row r="166" spans="1:28" ht="12.75" x14ac:dyDescent="0.2">
      <c r="A166" s="225"/>
      <c r="B166" s="224"/>
      <c r="C166"/>
      <c r="D166" s="224"/>
      <c r="E166"/>
      <c r="F166"/>
      <c r="G166"/>
      <c r="H166"/>
      <c r="I166"/>
      <c r="J166"/>
      <c r="K166"/>
      <c r="L166"/>
      <c r="M166"/>
      <c r="N166"/>
      <c r="O166"/>
      <c r="P166"/>
      <c r="Q166"/>
      <c r="R166"/>
      <c r="S166"/>
      <c r="T166"/>
      <c r="U166"/>
      <c r="V166"/>
      <c r="W166"/>
      <c r="X166"/>
      <c r="Y166"/>
      <c r="Z166"/>
      <c r="AA166"/>
      <c r="AB166"/>
    </row>
    <row r="167" spans="1:28" ht="12.75" x14ac:dyDescent="0.2">
      <c r="A167" s="225"/>
      <c r="B167" s="224"/>
      <c r="C167"/>
      <c r="D167" s="224"/>
      <c r="E167"/>
      <c r="F167"/>
      <c r="G167"/>
      <c r="H167"/>
      <c r="I167"/>
      <c r="J167"/>
      <c r="K167"/>
      <c r="L167"/>
      <c r="M167"/>
      <c r="N167"/>
      <c r="O167"/>
      <c r="P167"/>
      <c r="Q167"/>
      <c r="R167"/>
      <c r="S167"/>
      <c r="T167"/>
      <c r="U167"/>
      <c r="V167"/>
      <c r="W167"/>
      <c r="X167"/>
      <c r="Y167"/>
      <c r="Z167"/>
      <c r="AA167"/>
      <c r="AB167"/>
    </row>
    <row r="168" spans="1:28" ht="12.75" x14ac:dyDescent="0.2">
      <c r="A168" s="225"/>
      <c r="B168" s="224"/>
      <c r="C168"/>
      <c r="D168" s="224"/>
      <c r="E168"/>
      <c r="F168"/>
      <c r="G168"/>
      <c r="H168"/>
      <c r="I168"/>
      <c r="J168"/>
      <c r="K168"/>
      <c r="L168"/>
      <c r="M168"/>
      <c r="N168"/>
      <c r="O168"/>
      <c r="P168"/>
      <c r="Q168"/>
      <c r="R168"/>
      <c r="S168"/>
      <c r="T168"/>
      <c r="U168"/>
      <c r="V168"/>
      <c r="W168"/>
      <c r="X168"/>
      <c r="Y168"/>
      <c r="Z168"/>
      <c r="AA168"/>
      <c r="AB168"/>
    </row>
    <row r="169" spans="1:28" ht="12.75" x14ac:dyDescent="0.2">
      <c r="A169" s="225"/>
      <c r="B169" s="224"/>
      <c r="C169"/>
      <c r="D169" s="224"/>
      <c r="E169"/>
      <c r="F169"/>
      <c r="G169"/>
      <c r="H169"/>
      <c r="I169"/>
      <c r="J169"/>
      <c r="K169"/>
      <c r="L169"/>
      <c r="M169"/>
      <c r="N169"/>
      <c r="O169"/>
      <c r="P169"/>
      <c r="Q169"/>
      <c r="R169"/>
      <c r="S169"/>
      <c r="T169"/>
      <c r="U169"/>
      <c r="V169"/>
      <c r="W169"/>
      <c r="X169"/>
      <c r="Y169"/>
      <c r="Z169"/>
      <c r="AA169"/>
      <c r="AB169"/>
    </row>
    <row r="170" spans="1:28" ht="12.75" x14ac:dyDescent="0.2">
      <c r="A170" s="225"/>
      <c r="B170" s="224"/>
      <c r="C170"/>
      <c r="D170" s="224"/>
      <c r="E170"/>
      <c r="F170"/>
      <c r="G170"/>
      <c r="H170"/>
      <c r="I170"/>
      <c r="J170"/>
      <c r="K170"/>
      <c r="L170"/>
      <c r="M170"/>
      <c r="N170"/>
      <c r="O170"/>
      <c r="P170"/>
      <c r="Q170"/>
      <c r="R170"/>
      <c r="S170"/>
      <c r="T170"/>
      <c r="U170"/>
      <c r="V170"/>
      <c r="W170"/>
      <c r="X170"/>
      <c r="Y170"/>
      <c r="Z170"/>
      <c r="AA170"/>
      <c r="AB170"/>
    </row>
    <row r="171" spans="1:28" ht="12.75" x14ac:dyDescent="0.2">
      <c r="A171" s="225"/>
      <c r="B171" s="224"/>
      <c r="C171"/>
      <c r="D171" s="224"/>
      <c r="E171"/>
      <c r="F171"/>
      <c r="G171"/>
      <c r="H171"/>
      <c r="I171"/>
      <c r="J171"/>
      <c r="K171"/>
      <c r="L171"/>
      <c r="M171"/>
      <c r="N171"/>
      <c r="O171"/>
      <c r="P171"/>
      <c r="Q171"/>
      <c r="R171"/>
      <c r="S171"/>
      <c r="T171"/>
      <c r="U171"/>
      <c r="V171"/>
      <c r="W171"/>
      <c r="X171"/>
      <c r="Y171"/>
      <c r="Z171"/>
      <c r="AA171"/>
      <c r="AB171"/>
    </row>
    <row r="172" spans="1:28" ht="12.75" x14ac:dyDescent="0.2">
      <c r="A172" s="225"/>
      <c r="B172" s="224"/>
      <c r="C172"/>
      <c r="D172" s="224"/>
      <c r="E172"/>
      <c r="F172"/>
      <c r="G172"/>
      <c r="H172"/>
      <c r="I172"/>
      <c r="J172"/>
      <c r="K172"/>
      <c r="L172"/>
      <c r="M172"/>
      <c r="N172"/>
      <c r="O172"/>
      <c r="P172"/>
      <c r="Q172"/>
      <c r="R172"/>
      <c r="S172"/>
      <c r="T172"/>
      <c r="U172"/>
      <c r="V172"/>
      <c r="W172"/>
      <c r="X172"/>
      <c r="Y172"/>
      <c r="Z172"/>
      <c r="AA172"/>
      <c r="AB172"/>
    </row>
    <row r="173" spans="1:28" ht="12.75" x14ac:dyDescent="0.2">
      <c r="A173" s="225"/>
      <c r="B173" s="224"/>
      <c r="C173"/>
      <c r="D173" s="224"/>
      <c r="E173"/>
      <c r="F173"/>
      <c r="G173"/>
      <c r="H173"/>
      <c r="I173"/>
      <c r="J173"/>
      <c r="K173"/>
      <c r="L173"/>
      <c r="M173"/>
      <c r="N173"/>
      <c r="O173"/>
      <c r="P173"/>
      <c r="Q173"/>
      <c r="R173"/>
      <c r="S173"/>
      <c r="T173"/>
      <c r="U173"/>
      <c r="V173"/>
      <c r="W173"/>
      <c r="X173"/>
      <c r="Y173"/>
      <c r="Z173"/>
      <c r="AA173"/>
      <c r="AB173"/>
    </row>
    <row r="174" spans="1:28" ht="12.75" x14ac:dyDescent="0.2">
      <c r="A174" s="225"/>
      <c r="B174" s="224"/>
      <c r="C174"/>
      <c r="D174" s="224"/>
      <c r="E174"/>
      <c r="F174"/>
      <c r="G174"/>
      <c r="H174"/>
      <c r="I174"/>
      <c r="J174"/>
      <c r="K174"/>
      <c r="L174"/>
      <c r="M174"/>
      <c r="N174"/>
      <c r="O174"/>
      <c r="P174"/>
      <c r="Q174"/>
      <c r="R174"/>
      <c r="S174"/>
      <c r="T174"/>
      <c r="U174"/>
      <c r="V174"/>
      <c r="W174"/>
      <c r="X174"/>
      <c r="Y174"/>
      <c r="Z174"/>
      <c r="AA174"/>
      <c r="AB174"/>
    </row>
    <row r="175" spans="1:28" ht="12.75" x14ac:dyDescent="0.2">
      <c r="A175" s="225"/>
      <c r="B175" s="224"/>
      <c r="C175"/>
      <c r="D175" s="224"/>
      <c r="E175"/>
      <c r="F175"/>
      <c r="G175"/>
      <c r="H175"/>
      <c r="I175"/>
      <c r="J175"/>
      <c r="K175"/>
      <c r="L175"/>
      <c r="M175"/>
      <c r="N175"/>
      <c r="O175"/>
      <c r="P175"/>
      <c r="Q175"/>
      <c r="R175"/>
      <c r="S175"/>
      <c r="T175"/>
      <c r="U175"/>
      <c r="V175"/>
      <c r="W175"/>
      <c r="X175"/>
      <c r="Y175"/>
      <c r="Z175"/>
      <c r="AA175"/>
      <c r="AB175"/>
    </row>
    <row r="176" spans="1:28" ht="12.75" x14ac:dyDescent="0.2">
      <c r="A176" s="225"/>
      <c r="B176" s="224"/>
      <c r="C176"/>
      <c r="D176" s="224"/>
      <c r="E176"/>
      <c r="F176"/>
      <c r="G176"/>
      <c r="H176"/>
      <c r="I176"/>
      <c r="J176"/>
      <c r="K176"/>
      <c r="L176"/>
      <c r="M176"/>
      <c r="N176"/>
      <c r="O176"/>
      <c r="P176"/>
      <c r="Q176"/>
      <c r="R176"/>
      <c r="S176"/>
      <c r="T176"/>
      <c r="U176"/>
      <c r="V176"/>
      <c r="W176"/>
      <c r="X176"/>
      <c r="Y176"/>
      <c r="Z176"/>
      <c r="AA176"/>
      <c r="AB176"/>
    </row>
    <row r="177" spans="1:28" ht="12.75" x14ac:dyDescent="0.2">
      <c r="A177" s="225"/>
      <c r="B177" s="224"/>
      <c r="C177"/>
      <c r="D177" s="224"/>
      <c r="E177"/>
      <c r="F177"/>
      <c r="G177"/>
      <c r="H177"/>
      <c r="I177"/>
      <c r="J177"/>
      <c r="K177"/>
      <c r="L177"/>
      <c r="M177"/>
      <c r="N177"/>
      <c r="O177"/>
      <c r="P177"/>
      <c r="Q177"/>
      <c r="R177"/>
      <c r="S177"/>
      <c r="T177"/>
      <c r="U177"/>
      <c r="V177"/>
      <c r="W177"/>
      <c r="X177"/>
      <c r="Y177"/>
      <c r="Z177"/>
      <c r="AA177"/>
      <c r="AB177"/>
    </row>
    <row r="178" spans="1:28" ht="12.75" x14ac:dyDescent="0.2">
      <c r="A178" s="225"/>
      <c r="B178" s="224"/>
      <c r="C178"/>
      <c r="D178" s="224"/>
      <c r="E178"/>
      <c r="F178"/>
      <c r="G178"/>
      <c r="H178"/>
      <c r="I178"/>
      <c r="J178"/>
      <c r="K178"/>
      <c r="L178"/>
      <c r="M178"/>
      <c r="N178"/>
      <c r="O178"/>
      <c r="P178"/>
      <c r="Q178"/>
      <c r="R178"/>
      <c r="S178"/>
      <c r="T178"/>
      <c r="U178"/>
      <c r="V178"/>
      <c r="W178"/>
      <c r="X178"/>
      <c r="Y178"/>
      <c r="Z178"/>
      <c r="AA178"/>
      <c r="AB178"/>
    </row>
    <row r="179" spans="1:28" ht="12.75" x14ac:dyDescent="0.2">
      <c r="A179" s="225"/>
      <c r="B179" s="224"/>
      <c r="C179"/>
      <c r="D179" s="224"/>
      <c r="E179"/>
      <c r="F179"/>
      <c r="G179"/>
      <c r="H179"/>
      <c r="I179"/>
      <c r="J179"/>
      <c r="K179"/>
      <c r="L179"/>
      <c r="M179"/>
      <c r="N179"/>
      <c r="O179"/>
      <c r="P179"/>
      <c r="Q179"/>
      <c r="R179"/>
      <c r="S179"/>
      <c r="T179"/>
      <c r="U179"/>
      <c r="V179"/>
      <c r="W179"/>
      <c r="X179"/>
      <c r="Y179"/>
      <c r="Z179"/>
      <c r="AA179"/>
      <c r="AB179"/>
    </row>
    <row r="180" spans="1:28" ht="12.75" x14ac:dyDescent="0.2">
      <c r="A180" s="225"/>
      <c r="B180" s="224"/>
      <c r="C180"/>
      <c r="D180" s="224"/>
      <c r="E180"/>
      <c r="F180"/>
      <c r="G180"/>
      <c r="H180"/>
      <c r="I180"/>
      <c r="J180"/>
      <c r="K180"/>
      <c r="L180"/>
      <c r="M180"/>
      <c r="N180"/>
      <c r="O180"/>
      <c r="P180"/>
      <c r="Q180"/>
      <c r="R180"/>
      <c r="S180"/>
      <c r="T180"/>
      <c r="U180"/>
      <c r="V180"/>
      <c r="W180"/>
      <c r="X180"/>
      <c r="Y180"/>
      <c r="Z180"/>
      <c r="AA180"/>
      <c r="AB180"/>
    </row>
    <row r="181" spans="1:28" ht="12.75" x14ac:dyDescent="0.2">
      <c r="A181" s="225"/>
      <c r="B181" s="224"/>
      <c r="C181"/>
      <c r="D181" s="224"/>
      <c r="E181"/>
      <c r="F181"/>
      <c r="G181"/>
      <c r="H181"/>
      <c r="I181"/>
      <c r="J181"/>
      <c r="K181"/>
      <c r="L181"/>
      <c r="M181"/>
      <c r="N181"/>
      <c r="O181"/>
      <c r="P181"/>
      <c r="Q181"/>
      <c r="R181"/>
      <c r="S181"/>
      <c r="T181"/>
      <c r="U181"/>
      <c r="V181"/>
      <c r="W181"/>
      <c r="X181"/>
      <c r="Y181"/>
      <c r="Z181"/>
      <c r="AA181"/>
      <c r="AB181"/>
    </row>
    <row r="182" spans="1:28" ht="12.75" x14ac:dyDescent="0.2">
      <c r="A182" s="225"/>
      <c r="B182" s="224"/>
      <c r="C182"/>
      <c r="D182" s="224"/>
      <c r="E182"/>
      <c r="F182"/>
      <c r="G182"/>
      <c r="H182"/>
      <c r="I182"/>
      <c r="J182"/>
      <c r="K182"/>
      <c r="L182"/>
      <c r="M182"/>
      <c r="N182"/>
      <c r="O182"/>
      <c r="P182"/>
      <c r="Q182"/>
      <c r="R182"/>
      <c r="S182"/>
      <c r="T182"/>
      <c r="U182"/>
      <c r="V182"/>
      <c r="W182"/>
      <c r="X182"/>
      <c r="Y182"/>
      <c r="Z182"/>
      <c r="AA182"/>
      <c r="AB182"/>
    </row>
    <row r="183" spans="1:28" ht="12.75" x14ac:dyDescent="0.2">
      <c r="A183" s="225"/>
      <c r="B183" s="224"/>
      <c r="C183"/>
      <c r="D183" s="224"/>
      <c r="E183"/>
      <c r="F183"/>
      <c r="G183"/>
      <c r="H183"/>
      <c r="I183"/>
      <c r="J183"/>
      <c r="K183"/>
      <c r="L183"/>
      <c r="M183"/>
      <c r="N183"/>
      <c r="O183"/>
      <c r="P183"/>
      <c r="Q183"/>
      <c r="R183"/>
      <c r="S183"/>
      <c r="T183"/>
      <c r="U183"/>
      <c r="V183"/>
      <c r="W183"/>
      <c r="X183"/>
      <c r="Y183"/>
      <c r="Z183"/>
      <c r="AA183"/>
      <c r="AB183"/>
    </row>
    <row r="184" spans="1:28" ht="12.75" x14ac:dyDescent="0.2">
      <c r="A184" s="225"/>
      <c r="B184" s="224"/>
      <c r="C184"/>
      <c r="D184" s="224"/>
      <c r="E184"/>
      <c r="F184"/>
      <c r="G184"/>
      <c r="H184"/>
      <c r="I184"/>
      <c r="J184"/>
      <c r="K184"/>
      <c r="L184"/>
      <c r="M184"/>
      <c r="N184"/>
      <c r="O184"/>
      <c r="P184"/>
      <c r="Q184"/>
      <c r="R184"/>
      <c r="S184"/>
      <c r="T184"/>
      <c r="U184"/>
      <c r="V184"/>
      <c r="W184"/>
      <c r="X184"/>
      <c r="Y184"/>
      <c r="Z184"/>
      <c r="AA184"/>
      <c r="AB184"/>
    </row>
    <row r="185" spans="1:28" ht="12.75" x14ac:dyDescent="0.2">
      <c r="A185" s="225"/>
      <c r="B185" s="224"/>
      <c r="C185"/>
      <c r="D185" s="224"/>
      <c r="E185"/>
      <c r="F185"/>
      <c r="G185"/>
      <c r="H185"/>
      <c r="I185"/>
      <c r="J185"/>
      <c r="K185"/>
      <c r="L185"/>
      <c r="M185"/>
      <c r="N185"/>
      <c r="O185"/>
      <c r="P185"/>
      <c r="Q185"/>
      <c r="R185"/>
      <c r="S185"/>
      <c r="T185"/>
      <c r="U185"/>
      <c r="V185"/>
      <c r="W185"/>
      <c r="X185"/>
      <c r="Y185"/>
      <c r="Z185"/>
      <c r="AA185"/>
      <c r="AB185"/>
    </row>
    <row r="186" spans="1:28" ht="12.75" x14ac:dyDescent="0.2">
      <c r="A186" s="225"/>
      <c r="B186" s="224"/>
      <c r="C186"/>
      <c r="D186" s="224"/>
      <c r="E186"/>
      <c r="F186"/>
      <c r="G186"/>
      <c r="H186"/>
      <c r="I186"/>
      <c r="J186"/>
      <c r="K186"/>
      <c r="L186"/>
      <c r="M186"/>
      <c r="N186"/>
      <c r="O186"/>
      <c r="P186"/>
      <c r="Q186"/>
      <c r="R186"/>
      <c r="S186"/>
      <c r="T186"/>
      <c r="U186"/>
      <c r="V186"/>
      <c r="W186"/>
      <c r="X186"/>
      <c r="Y186"/>
      <c r="Z186"/>
      <c r="AA186"/>
      <c r="AB186"/>
    </row>
    <row r="187" spans="1:28" ht="12.75" x14ac:dyDescent="0.2">
      <c r="A187" s="225"/>
      <c r="B187" s="224"/>
      <c r="C187"/>
      <c r="D187" s="224"/>
      <c r="E187"/>
      <c r="F187"/>
      <c r="G187"/>
      <c r="H187"/>
      <c r="I187"/>
      <c r="J187"/>
      <c r="K187"/>
      <c r="L187"/>
      <c r="M187"/>
      <c r="N187"/>
      <c r="O187"/>
      <c r="P187"/>
      <c r="Q187"/>
      <c r="R187"/>
      <c r="S187"/>
      <c r="T187"/>
      <c r="U187"/>
      <c r="V187"/>
      <c r="W187"/>
      <c r="X187"/>
      <c r="Y187"/>
      <c r="Z187"/>
      <c r="AA187"/>
      <c r="AB187"/>
    </row>
    <row r="188" spans="1:28" ht="12.75" x14ac:dyDescent="0.2">
      <c r="A188" s="225"/>
      <c r="B188" s="224"/>
      <c r="C188"/>
      <c r="D188" s="224"/>
      <c r="E188"/>
      <c r="F188"/>
      <c r="G188"/>
      <c r="H188"/>
      <c r="I188"/>
      <c r="J188"/>
      <c r="K188"/>
      <c r="L188"/>
      <c r="M188"/>
      <c r="N188"/>
      <c r="O188"/>
      <c r="P188"/>
      <c r="Q188"/>
      <c r="R188"/>
      <c r="S188"/>
      <c r="T188"/>
      <c r="U188"/>
      <c r="V188"/>
      <c r="W188"/>
      <c r="X188"/>
      <c r="Y188"/>
      <c r="Z188"/>
      <c r="AA188"/>
      <c r="AB188"/>
    </row>
    <row r="189" spans="1:28" ht="12.75" x14ac:dyDescent="0.2">
      <c r="A189" s="225"/>
      <c r="B189" s="224"/>
      <c r="C189"/>
      <c r="D189" s="224"/>
      <c r="E189"/>
      <c r="F189"/>
      <c r="G189"/>
      <c r="H189"/>
      <c r="I189"/>
      <c r="J189"/>
      <c r="K189"/>
      <c r="L189"/>
      <c r="M189"/>
      <c r="N189"/>
      <c r="O189"/>
      <c r="P189"/>
      <c r="Q189"/>
      <c r="R189"/>
      <c r="S189"/>
      <c r="T189"/>
      <c r="U189"/>
      <c r="V189"/>
      <c r="W189"/>
      <c r="X189"/>
      <c r="Y189"/>
      <c r="Z189"/>
      <c r="AA189"/>
      <c r="AB189"/>
    </row>
    <row r="190" spans="1:28" ht="12.75" x14ac:dyDescent="0.2">
      <c r="A190" s="225"/>
      <c r="B190" s="224"/>
      <c r="C190"/>
      <c r="D190" s="224"/>
      <c r="E190"/>
      <c r="F190"/>
      <c r="G190"/>
      <c r="H190"/>
      <c r="I190"/>
      <c r="J190"/>
      <c r="K190"/>
      <c r="L190"/>
      <c r="M190"/>
      <c r="N190"/>
      <c r="O190"/>
      <c r="P190"/>
      <c r="Q190"/>
      <c r="R190"/>
      <c r="S190"/>
      <c r="T190"/>
      <c r="U190"/>
      <c r="V190"/>
      <c r="W190"/>
      <c r="X190"/>
      <c r="Y190"/>
      <c r="Z190"/>
      <c r="AA190"/>
      <c r="AB190"/>
    </row>
    <row r="191" spans="1:28" ht="12.75" x14ac:dyDescent="0.2">
      <c r="A191" s="225"/>
      <c r="B191" s="224"/>
      <c r="C191"/>
      <c r="D191" s="224"/>
      <c r="E191"/>
      <c r="F191"/>
      <c r="G191"/>
      <c r="H191"/>
      <c r="I191"/>
      <c r="J191"/>
      <c r="K191"/>
      <c r="L191"/>
      <c r="M191"/>
      <c r="N191"/>
      <c r="O191"/>
      <c r="P191"/>
      <c r="Q191"/>
      <c r="R191"/>
      <c r="S191"/>
      <c r="T191"/>
      <c r="U191"/>
      <c r="V191"/>
      <c r="W191"/>
      <c r="X191"/>
      <c r="Y191"/>
      <c r="Z191"/>
      <c r="AA191"/>
      <c r="AB191"/>
    </row>
    <row r="192" spans="1:28" ht="12.75" x14ac:dyDescent="0.2">
      <c r="A192" s="225"/>
      <c r="B192" s="224"/>
      <c r="C192"/>
      <c r="D192" s="224"/>
      <c r="E192"/>
      <c r="F192"/>
      <c r="G192"/>
      <c r="H192"/>
      <c r="I192"/>
      <c r="J192"/>
      <c r="K192"/>
      <c r="L192"/>
      <c r="M192"/>
      <c r="N192"/>
      <c r="O192"/>
      <c r="P192"/>
      <c r="Q192"/>
      <c r="R192"/>
      <c r="S192"/>
      <c r="T192"/>
      <c r="U192"/>
      <c r="V192"/>
      <c r="W192"/>
      <c r="X192"/>
      <c r="Y192"/>
      <c r="Z192"/>
      <c r="AA192"/>
      <c r="AB192"/>
    </row>
    <row r="193" spans="1:28" ht="12.75" x14ac:dyDescent="0.2">
      <c r="A193" s="225"/>
      <c r="B193" s="224"/>
      <c r="C193"/>
      <c r="D193" s="224"/>
      <c r="E193"/>
      <c r="F193"/>
      <c r="G193"/>
      <c r="H193"/>
      <c r="I193"/>
      <c r="J193"/>
      <c r="K193"/>
      <c r="L193"/>
      <c r="M193"/>
      <c r="N193"/>
      <c r="O193"/>
      <c r="P193"/>
      <c r="Q193"/>
      <c r="R193"/>
      <c r="S193"/>
      <c r="T193"/>
      <c r="U193"/>
      <c r="V193"/>
      <c r="W193"/>
      <c r="X193"/>
      <c r="Y193"/>
      <c r="Z193"/>
      <c r="AA193"/>
      <c r="AB193"/>
    </row>
    <row r="194" spans="1:28" ht="12.75" x14ac:dyDescent="0.2">
      <c r="A194" s="225"/>
      <c r="B194" s="224"/>
      <c r="C194"/>
      <c r="D194" s="224"/>
      <c r="E194"/>
      <c r="F194"/>
      <c r="G194"/>
      <c r="H194"/>
      <c r="I194"/>
      <c r="J194"/>
      <c r="K194"/>
      <c r="L194"/>
      <c r="M194"/>
      <c r="N194"/>
      <c r="O194"/>
      <c r="P194"/>
      <c r="Q194"/>
      <c r="R194"/>
      <c r="S194"/>
      <c r="T194"/>
      <c r="U194"/>
      <c r="V194"/>
      <c r="W194"/>
      <c r="X194"/>
      <c r="Y194"/>
      <c r="Z194"/>
      <c r="AA194"/>
      <c r="AB194"/>
    </row>
    <row r="195" spans="1:28" ht="12.75" x14ac:dyDescent="0.2">
      <c r="A195" s="225"/>
      <c r="B195" s="224"/>
      <c r="C195"/>
      <c r="D195" s="224"/>
      <c r="E195"/>
      <c r="F195"/>
      <c r="G195"/>
      <c r="H195"/>
      <c r="I195"/>
      <c r="J195"/>
      <c r="K195"/>
      <c r="L195"/>
      <c r="M195"/>
      <c r="N195"/>
      <c r="O195"/>
      <c r="P195"/>
      <c r="Q195"/>
      <c r="R195"/>
      <c r="S195"/>
      <c r="T195"/>
      <c r="U195"/>
      <c r="V195"/>
      <c r="W195"/>
      <c r="X195"/>
      <c r="Y195"/>
      <c r="Z195"/>
      <c r="AA195"/>
      <c r="AB195"/>
    </row>
    <row r="196" spans="1:28" ht="12.75" x14ac:dyDescent="0.2">
      <c r="A196" s="225"/>
      <c r="B196" s="224"/>
      <c r="C196"/>
      <c r="D196" s="224"/>
      <c r="E196"/>
      <c r="F196"/>
      <c r="G196"/>
      <c r="H196"/>
      <c r="I196"/>
      <c r="J196"/>
      <c r="K196"/>
      <c r="L196"/>
      <c r="M196"/>
      <c r="N196"/>
      <c r="O196"/>
      <c r="P196"/>
      <c r="Q196"/>
      <c r="R196"/>
      <c r="S196"/>
      <c r="T196"/>
      <c r="U196"/>
      <c r="V196"/>
      <c r="W196"/>
      <c r="X196"/>
      <c r="Y196"/>
      <c r="Z196"/>
      <c r="AA196"/>
      <c r="AB196"/>
    </row>
    <row r="197" spans="1:28" ht="12.75" x14ac:dyDescent="0.2">
      <c r="A197" s="225"/>
      <c r="B197" s="224"/>
      <c r="C197"/>
      <c r="D197" s="224"/>
      <c r="E197"/>
      <c r="F197"/>
      <c r="G197"/>
      <c r="H197"/>
      <c r="I197"/>
      <c r="J197"/>
      <c r="K197"/>
      <c r="L197"/>
      <c r="M197"/>
      <c r="N197"/>
      <c r="O197"/>
      <c r="P197"/>
      <c r="Q197"/>
      <c r="R197"/>
      <c r="S197"/>
      <c r="T197"/>
      <c r="U197"/>
      <c r="V197"/>
      <c r="W197"/>
      <c r="X197"/>
      <c r="Y197"/>
      <c r="Z197"/>
      <c r="AA197"/>
      <c r="AB197"/>
    </row>
    <row r="198" spans="1:28" ht="12.75" x14ac:dyDescent="0.2">
      <c r="A198" s="225"/>
      <c r="B198" s="224"/>
      <c r="C198"/>
      <c r="D198" s="224"/>
      <c r="E198"/>
      <c r="F198"/>
      <c r="G198"/>
      <c r="H198"/>
      <c r="I198"/>
      <c r="J198"/>
      <c r="K198"/>
      <c r="L198"/>
      <c r="M198"/>
      <c r="N198"/>
      <c r="O198"/>
      <c r="P198"/>
      <c r="Q198"/>
      <c r="R198"/>
      <c r="S198"/>
      <c r="T198"/>
      <c r="U198"/>
      <c r="V198"/>
      <c r="W198"/>
      <c r="X198"/>
      <c r="Y198"/>
      <c r="Z198"/>
      <c r="AA198"/>
      <c r="AB198"/>
    </row>
    <row r="199" spans="1:28" ht="12.75" x14ac:dyDescent="0.2">
      <c r="A199" s="225"/>
      <c r="B199" s="224"/>
      <c r="C199"/>
      <c r="D199" s="224"/>
      <c r="E199"/>
      <c r="F199"/>
      <c r="G199"/>
      <c r="H199"/>
      <c r="I199"/>
      <c r="J199"/>
      <c r="K199"/>
      <c r="L199"/>
      <c r="M199"/>
      <c r="N199"/>
      <c r="O199"/>
      <c r="P199"/>
      <c r="Q199"/>
      <c r="R199"/>
      <c r="S199"/>
      <c r="T199"/>
      <c r="U199"/>
      <c r="V199"/>
      <c r="W199"/>
      <c r="X199"/>
      <c r="Y199"/>
      <c r="Z199"/>
      <c r="AA199"/>
      <c r="AB199"/>
    </row>
    <row r="200" spans="1:28" ht="12.75" x14ac:dyDescent="0.2">
      <c r="A200" s="225"/>
      <c r="B200" s="224"/>
      <c r="C200"/>
      <c r="D200" s="224"/>
      <c r="E200"/>
      <c r="F200"/>
      <c r="G200"/>
      <c r="H200"/>
      <c r="I200"/>
      <c r="J200"/>
      <c r="K200"/>
      <c r="L200"/>
      <c r="M200"/>
      <c r="N200"/>
      <c r="O200"/>
      <c r="P200"/>
      <c r="Q200"/>
      <c r="R200"/>
      <c r="S200"/>
      <c r="T200"/>
      <c r="U200"/>
      <c r="V200"/>
      <c r="W200"/>
      <c r="X200"/>
      <c r="Y200"/>
      <c r="Z200"/>
      <c r="AA200"/>
      <c r="AB200"/>
    </row>
    <row r="201" spans="1:28" ht="12.75" x14ac:dyDescent="0.2">
      <c r="A201" s="225"/>
      <c r="B201" s="224"/>
      <c r="C201"/>
      <c r="D201" s="224"/>
      <c r="E201"/>
      <c r="F201"/>
      <c r="G201"/>
      <c r="H201"/>
      <c r="I201"/>
      <c r="J201"/>
      <c r="K201"/>
      <c r="L201"/>
      <c r="M201"/>
      <c r="N201"/>
      <c r="O201"/>
      <c r="P201"/>
      <c r="Q201"/>
      <c r="R201"/>
      <c r="S201"/>
      <c r="T201"/>
      <c r="U201"/>
      <c r="V201"/>
      <c r="W201"/>
      <c r="X201"/>
      <c r="Y201"/>
      <c r="Z201"/>
      <c r="AA201"/>
      <c r="AB201"/>
    </row>
    <row r="202" spans="1:28" ht="12.75" x14ac:dyDescent="0.2">
      <c r="A202" s="225"/>
      <c r="B202" s="224"/>
      <c r="C202"/>
      <c r="D202" s="224"/>
      <c r="E202"/>
      <c r="F202"/>
      <c r="G202"/>
      <c r="H202"/>
      <c r="I202"/>
      <c r="J202"/>
      <c r="K202"/>
      <c r="L202"/>
      <c r="M202"/>
      <c r="N202"/>
      <c r="O202"/>
      <c r="P202"/>
      <c r="Q202"/>
      <c r="R202"/>
      <c r="S202"/>
      <c r="T202"/>
      <c r="U202"/>
      <c r="V202"/>
      <c r="W202"/>
      <c r="X202"/>
      <c r="Y202"/>
      <c r="Z202"/>
      <c r="AA202"/>
      <c r="AB202"/>
    </row>
    <row r="203" spans="1:28" ht="12.75" x14ac:dyDescent="0.2">
      <c r="A203" s="225"/>
      <c r="B203" s="224"/>
      <c r="C203"/>
      <c r="D203" s="224"/>
      <c r="E203"/>
      <c r="F203"/>
      <c r="G203"/>
      <c r="H203"/>
      <c r="I203"/>
      <c r="J203"/>
      <c r="K203"/>
      <c r="L203"/>
      <c r="M203"/>
      <c r="N203"/>
      <c r="O203"/>
      <c r="P203"/>
      <c r="Q203"/>
      <c r="R203"/>
      <c r="S203"/>
      <c r="T203"/>
      <c r="U203"/>
      <c r="V203"/>
      <c r="W203"/>
      <c r="X203"/>
      <c r="Y203"/>
      <c r="Z203"/>
      <c r="AA203"/>
      <c r="AB203"/>
    </row>
    <row r="204" spans="1:28" ht="12.75" x14ac:dyDescent="0.2">
      <c r="A204" s="225"/>
      <c r="B204" s="224"/>
      <c r="C204"/>
      <c r="D204" s="224"/>
      <c r="E204"/>
      <c r="F204"/>
      <c r="G204"/>
      <c r="H204"/>
      <c r="I204"/>
      <c r="J204"/>
      <c r="K204"/>
      <c r="L204"/>
      <c r="M204"/>
      <c r="N204"/>
      <c r="O204"/>
      <c r="P204"/>
      <c r="Q204"/>
      <c r="R204"/>
      <c r="S204"/>
      <c r="T204"/>
      <c r="U204"/>
      <c r="V204"/>
      <c r="W204"/>
      <c r="X204"/>
      <c r="Y204"/>
      <c r="Z204"/>
      <c r="AA204"/>
      <c r="AB204"/>
    </row>
    <row r="205" spans="1:28" ht="12.75" x14ac:dyDescent="0.2">
      <c r="A205" s="225"/>
      <c r="B205" s="224"/>
      <c r="C205"/>
      <c r="D205" s="224"/>
      <c r="E205"/>
      <c r="F205"/>
      <c r="G205"/>
      <c r="H205"/>
      <c r="I205"/>
      <c r="J205"/>
      <c r="K205"/>
      <c r="L205"/>
      <c r="M205"/>
      <c r="N205"/>
      <c r="O205"/>
      <c r="P205"/>
      <c r="Q205"/>
      <c r="R205"/>
      <c r="S205"/>
      <c r="T205"/>
      <c r="U205"/>
      <c r="V205"/>
      <c r="W205"/>
      <c r="X205"/>
      <c r="Y205"/>
      <c r="Z205"/>
      <c r="AA205"/>
      <c r="AB205"/>
    </row>
    <row r="206" spans="1:28" ht="12.75" x14ac:dyDescent="0.2">
      <c r="A206" s="225"/>
      <c r="B206" s="224"/>
      <c r="C206"/>
      <c r="D206" s="224"/>
      <c r="E206"/>
      <c r="F206"/>
      <c r="G206"/>
      <c r="H206"/>
      <c r="I206"/>
      <c r="J206"/>
      <c r="K206"/>
      <c r="L206"/>
      <c r="M206"/>
      <c r="N206"/>
      <c r="O206"/>
      <c r="P206"/>
      <c r="Q206"/>
      <c r="R206"/>
      <c r="S206"/>
      <c r="T206"/>
      <c r="U206"/>
      <c r="V206"/>
      <c r="W206"/>
      <c r="X206"/>
      <c r="Y206"/>
      <c r="Z206"/>
      <c r="AA206"/>
      <c r="AB206"/>
    </row>
    <row r="207" spans="1:28" ht="12.75" x14ac:dyDescent="0.2">
      <c r="A207" s="225"/>
      <c r="B207" s="224"/>
      <c r="C207"/>
      <c r="D207" s="224"/>
      <c r="E207"/>
      <c r="F207"/>
      <c r="G207"/>
      <c r="H207"/>
      <c r="I207"/>
      <c r="J207"/>
      <c r="K207"/>
      <c r="L207"/>
      <c r="M207"/>
      <c r="N207"/>
      <c r="O207"/>
      <c r="P207"/>
      <c r="Q207"/>
      <c r="R207"/>
      <c r="S207"/>
      <c r="T207"/>
      <c r="U207"/>
      <c r="V207"/>
      <c r="W207"/>
      <c r="X207"/>
      <c r="Y207"/>
      <c r="Z207"/>
      <c r="AA207"/>
      <c r="AB207"/>
    </row>
    <row r="208" spans="1:28" ht="12.75" x14ac:dyDescent="0.2">
      <c r="A208" s="225"/>
      <c r="B208" s="224"/>
      <c r="C208"/>
      <c r="D208" s="224"/>
      <c r="E208"/>
      <c r="F208"/>
      <c r="G208"/>
      <c r="H208"/>
      <c r="I208"/>
      <c r="J208"/>
      <c r="K208"/>
      <c r="L208"/>
      <c r="M208"/>
      <c r="N208"/>
      <c r="O208"/>
      <c r="P208"/>
      <c r="Q208"/>
      <c r="R208"/>
      <c r="S208"/>
      <c r="T208"/>
      <c r="U208"/>
      <c r="V208"/>
      <c r="W208"/>
      <c r="X208"/>
      <c r="Y208"/>
      <c r="Z208"/>
      <c r="AA208"/>
      <c r="AB208"/>
    </row>
    <row r="209" spans="1:28" ht="12.75" x14ac:dyDescent="0.2">
      <c r="A209" s="225"/>
      <c r="B209" s="224"/>
      <c r="C209"/>
      <c r="D209" s="224"/>
      <c r="E209"/>
      <c r="F209"/>
      <c r="G209"/>
      <c r="H209"/>
      <c r="I209"/>
      <c r="J209"/>
      <c r="K209"/>
      <c r="L209"/>
      <c r="M209"/>
      <c r="N209"/>
      <c r="O209"/>
      <c r="P209"/>
      <c r="Q209"/>
      <c r="R209"/>
      <c r="S209"/>
      <c r="T209"/>
      <c r="U209"/>
      <c r="V209"/>
      <c r="W209"/>
      <c r="X209"/>
      <c r="Y209"/>
      <c r="Z209"/>
      <c r="AA209"/>
      <c r="AB209"/>
    </row>
    <row r="210" spans="1:28" ht="12.75" x14ac:dyDescent="0.2">
      <c r="A210" s="225"/>
      <c r="B210" s="224"/>
      <c r="C210"/>
      <c r="D210" s="224"/>
      <c r="E210"/>
      <c r="F210"/>
      <c r="G210"/>
      <c r="H210"/>
      <c r="I210"/>
      <c r="J210"/>
      <c r="K210"/>
      <c r="L210"/>
      <c r="M210"/>
      <c r="N210"/>
      <c r="O210"/>
      <c r="P210"/>
      <c r="Q210"/>
      <c r="R210"/>
      <c r="S210"/>
      <c r="T210"/>
      <c r="U210"/>
      <c r="V210"/>
      <c r="W210"/>
      <c r="X210"/>
      <c r="Y210"/>
      <c r="Z210"/>
      <c r="AA210"/>
      <c r="AB210"/>
    </row>
    <row r="211" spans="1:28" ht="12.75" x14ac:dyDescent="0.2">
      <c r="A211" s="225"/>
      <c r="B211" s="224"/>
      <c r="C211"/>
      <c r="D211" s="224"/>
      <c r="E211"/>
      <c r="F211"/>
      <c r="G211"/>
      <c r="H211"/>
      <c r="I211"/>
      <c r="J211"/>
      <c r="K211"/>
      <c r="L211"/>
      <c r="M211"/>
      <c r="N211"/>
      <c r="O211"/>
      <c r="P211"/>
      <c r="Q211"/>
      <c r="R211"/>
      <c r="S211"/>
      <c r="T211"/>
      <c r="U211"/>
      <c r="V211"/>
      <c r="W211"/>
      <c r="X211"/>
      <c r="Y211"/>
      <c r="Z211"/>
      <c r="AA211"/>
      <c r="AB211"/>
    </row>
    <row r="212" spans="1:28" ht="12.75" x14ac:dyDescent="0.2">
      <c r="A212" s="225"/>
      <c r="B212" s="224"/>
      <c r="C212"/>
      <c r="D212" s="224"/>
      <c r="E212"/>
      <c r="F212"/>
      <c r="G212"/>
      <c r="H212"/>
      <c r="I212"/>
      <c r="J212"/>
      <c r="K212"/>
      <c r="L212"/>
      <c r="M212"/>
      <c r="N212"/>
      <c r="O212"/>
      <c r="P212"/>
      <c r="Q212"/>
      <c r="R212"/>
      <c r="S212"/>
      <c r="T212"/>
      <c r="U212"/>
      <c r="V212"/>
      <c r="W212"/>
      <c r="X212"/>
      <c r="Y212"/>
      <c r="Z212"/>
      <c r="AA212"/>
      <c r="AB212"/>
    </row>
    <row r="213" spans="1:28" ht="12.75" x14ac:dyDescent="0.2">
      <c r="A213" s="225"/>
      <c r="B213" s="224"/>
      <c r="C213"/>
      <c r="D213" s="224"/>
      <c r="E213"/>
      <c r="F213"/>
      <c r="G213"/>
      <c r="H213"/>
      <c r="I213"/>
      <c r="J213"/>
      <c r="K213"/>
      <c r="L213"/>
      <c r="M213"/>
      <c r="N213"/>
      <c r="O213"/>
      <c r="P213"/>
      <c r="Q213"/>
      <c r="R213"/>
      <c r="S213"/>
      <c r="T213"/>
      <c r="U213"/>
      <c r="V213"/>
      <c r="W213"/>
      <c r="X213"/>
      <c r="Y213"/>
      <c r="Z213"/>
      <c r="AA213"/>
      <c r="AB213"/>
    </row>
    <row r="214" spans="1:28" ht="12.75" x14ac:dyDescent="0.2">
      <c r="A214" s="225"/>
      <c r="B214" s="224"/>
      <c r="C214"/>
      <c r="D214" s="224"/>
      <c r="E214"/>
      <c r="F214"/>
      <c r="G214"/>
      <c r="H214"/>
      <c r="I214"/>
      <c r="J214"/>
      <c r="K214"/>
      <c r="L214"/>
      <c r="M214"/>
      <c r="N214"/>
      <c r="O214"/>
      <c r="P214"/>
      <c r="Q214"/>
      <c r="R214"/>
      <c r="S214"/>
      <c r="T214"/>
      <c r="U214"/>
      <c r="V214"/>
      <c r="W214"/>
      <c r="X214"/>
      <c r="Y214"/>
      <c r="Z214"/>
      <c r="AA214"/>
      <c r="AB214"/>
    </row>
    <row r="215" spans="1:28" ht="12.75" x14ac:dyDescent="0.2">
      <c r="A215" s="225"/>
      <c r="B215" s="224"/>
      <c r="C215"/>
      <c r="D215" s="224"/>
      <c r="E215"/>
      <c r="F215"/>
      <c r="G215"/>
      <c r="H215"/>
      <c r="I215"/>
      <c r="J215"/>
      <c r="K215"/>
      <c r="L215"/>
      <c r="M215"/>
      <c r="N215"/>
      <c r="O215"/>
      <c r="P215"/>
      <c r="Q215"/>
      <c r="R215"/>
      <c r="S215"/>
      <c r="T215"/>
      <c r="U215"/>
      <c r="V215"/>
      <c r="W215"/>
      <c r="X215"/>
      <c r="Y215"/>
      <c r="Z215"/>
      <c r="AA215"/>
      <c r="AB215"/>
    </row>
    <row r="216" spans="1:28" ht="12.75" x14ac:dyDescent="0.2">
      <c r="A216" s="225"/>
      <c r="B216" s="224"/>
      <c r="C216"/>
      <c r="D216" s="224"/>
      <c r="E216"/>
      <c r="F216"/>
      <c r="G216"/>
      <c r="H216"/>
      <c r="I216"/>
      <c r="J216"/>
      <c r="K216"/>
      <c r="L216"/>
      <c r="M216"/>
      <c r="N216"/>
      <c r="O216"/>
      <c r="P216"/>
      <c r="Q216"/>
      <c r="R216"/>
      <c r="S216"/>
      <c r="T216"/>
      <c r="U216"/>
      <c r="V216"/>
      <c r="W216"/>
      <c r="X216"/>
      <c r="Y216"/>
      <c r="Z216"/>
      <c r="AA216"/>
      <c r="AB216"/>
    </row>
    <row r="217" spans="1:28" ht="12.75" x14ac:dyDescent="0.2">
      <c r="A217" s="225"/>
      <c r="B217" s="224"/>
      <c r="C217"/>
      <c r="D217" s="224"/>
      <c r="E217"/>
    </row>
    <row r="218" spans="1:28" ht="12.75" x14ac:dyDescent="0.2">
      <c r="A218" s="225"/>
      <c r="B218" s="224"/>
      <c r="C218"/>
      <c r="D218" s="224"/>
      <c r="E218"/>
    </row>
    <row r="219" spans="1:28" ht="12.75" x14ac:dyDescent="0.2">
      <c r="A219" s="225"/>
      <c r="B219" s="224"/>
      <c r="C219"/>
      <c r="D219" s="224"/>
      <c r="E219"/>
    </row>
    <row r="220" spans="1:28" ht="12.75" x14ac:dyDescent="0.2">
      <c r="A220" s="225"/>
      <c r="B220" s="224"/>
      <c r="C220"/>
      <c r="D220" s="224"/>
      <c r="E220"/>
    </row>
    <row r="221" spans="1:28" ht="12.75" x14ac:dyDescent="0.2">
      <c r="A221" s="225"/>
      <c r="B221" s="224"/>
      <c r="C221"/>
      <c r="D221" s="224"/>
      <c r="E221"/>
    </row>
    <row r="222" spans="1:28" ht="12.75" x14ac:dyDescent="0.2">
      <c r="A222" s="225"/>
      <c r="B222" s="224"/>
      <c r="C222"/>
      <c r="D222" s="224"/>
      <c r="E222"/>
    </row>
    <row r="223" spans="1:28" ht="12.75" x14ac:dyDescent="0.2">
      <c r="A223" s="225"/>
      <c r="B223" s="224"/>
      <c r="C223"/>
      <c r="D223" s="224"/>
      <c r="E223"/>
    </row>
    <row r="224" spans="1:28" ht="12.75" x14ac:dyDescent="0.2">
      <c r="A224" s="225"/>
      <c r="B224" s="224"/>
      <c r="C224"/>
      <c r="D224" s="224"/>
      <c r="E224"/>
    </row>
    <row r="225" spans="1:5" ht="12.75" x14ac:dyDescent="0.2">
      <c r="A225" s="225"/>
      <c r="B225" s="224"/>
      <c r="C225"/>
      <c r="D225" s="224"/>
      <c r="E225"/>
    </row>
    <row r="226" spans="1:5" ht="12.75" x14ac:dyDescent="0.2">
      <c r="A226" s="225"/>
      <c r="B226" s="224"/>
      <c r="C226"/>
      <c r="D226" s="224"/>
      <c r="E226"/>
    </row>
    <row r="227" spans="1:5" ht="12.75" x14ac:dyDescent="0.2">
      <c r="A227" s="225"/>
      <c r="B227" s="224"/>
      <c r="C227"/>
      <c r="D227" s="224"/>
      <c r="E227"/>
    </row>
    <row r="228" spans="1:5" ht="12.75" x14ac:dyDescent="0.2">
      <c r="A228" s="225"/>
      <c r="B228" s="224"/>
      <c r="C228"/>
      <c r="D228" s="224"/>
      <c r="E228"/>
    </row>
    <row r="229" spans="1:5" ht="12.75" x14ac:dyDescent="0.2">
      <c r="A229" s="225"/>
      <c r="B229" s="224"/>
      <c r="C229"/>
      <c r="D229" s="224"/>
      <c r="E229"/>
    </row>
    <row r="230" spans="1:5" ht="12.75" x14ac:dyDescent="0.2">
      <c r="A230" s="225"/>
      <c r="B230" s="224"/>
      <c r="C230"/>
      <c r="D230" s="224"/>
      <c r="E230"/>
    </row>
    <row r="231" spans="1:5" ht="12.75" x14ac:dyDescent="0.2">
      <c r="A231" s="225"/>
      <c r="B231" s="224"/>
      <c r="C231"/>
      <c r="D231" s="224"/>
      <c r="E231"/>
    </row>
    <row r="232" spans="1:5" ht="12.75" x14ac:dyDescent="0.2">
      <c r="A232" s="225"/>
      <c r="B232" s="224"/>
      <c r="C232"/>
      <c r="D232" s="224"/>
      <c r="E232"/>
    </row>
    <row r="233" spans="1:5" ht="12.75" x14ac:dyDescent="0.2">
      <c r="A233" s="225"/>
      <c r="B233" s="224"/>
      <c r="C233"/>
      <c r="D233" s="224"/>
      <c r="E233"/>
    </row>
    <row r="234" spans="1:5" ht="12.75" x14ac:dyDescent="0.2">
      <c r="A234" s="225"/>
      <c r="B234" s="224"/>
      <c r="C234"/>
      <c r="D234" s="224"/>
      <c r="E234"/>
    </row>
    <row r="235" spans="1:5" ht="12.75" x14ac:dyDescent="0.2">
      <c r="A235" s="225"/>
      <c r="B235" s="224"/>
      <c r="C235"/>
      <c r="D235" s="224"/>
      <c r="E235"/>
    </row>
    <row r="236" spans="1:5" ht="12.75" x14ac:dyDescent="0.2">
      <c r="A236" s="225"/>
      <c r="B236" s="224"/>
      <c r="C236"/>
      <c r="D236" s="224"/>
      <c r="E236"/>
    </row>
    <row r="237" spans="1:5" ht="12.75" x14ac:dyDescent="0.2">
      <c r="A237" s="225"/>
      <c r="B237" s="224"/>
      <c r="C237"/>
      <c r="D237" s="224"/>
      <c r="E237"/>
    </row>
    <row r="238" spans="1:5" ht="12.75" x14ac:dyDescent="0.2">
      <c r="A238" s="225"/>
      <c r="B238" s="224"/>
      <c r="C238"/>
      <c r="D238" s="224"/>
      <c r="E238"/>
    </row>
    <row r="239" spans="1:5" ht="12.75" x14ac:dyDescent="0.2">
      <c r="A239" s="225"/>
      <c r="B239" s="224"/>
      <c r="C239"/>
      <c r="D239" s="224"/>
      <c r="E239"/>
    </row>
    <row r="240" spans="1:5" ht="12.75" x14ac:dyDescent="0.2">
      <c r="A240" s="225"/>
      <c r="B240" s="224"/>
      <c r="C240"/>
      <c r="D240" s="224"/>
      <c r="E240"/>
    </row>
    <row r="241" spans="1:5" ht="12.75" x14ac:dyDescent="0.2">
      <c r="A241" s="225"/>
      <c r="B241" s="224"/>
      <c r="C241"/>
      <c r="D241" s="224"/>
      <c r="E241"/>
    </row>
    <row r="242" spans="1:5" ht="12.75" x14ac:dyDescent="0.2">
      <c r="A242" s="225"/>
      <c r="B242" s="224"/>
      <c r="C242"/>
      <c r="D242" s="224"/>
      <c r="E242"/>
    </row>
    <row r="243" spans="1:5" ht="12.75" x14ac:dyDescent="0.2">
      <c r="A243" s="225"/>
      <c r="B243" s="224"/>
      <c r="C243"/>
      <c r="D243" s="224"/>
      <c r="E243"/>
    </row>
    <row r="244" spans="1:5" ht="12.75" x14ac:dyDescent="0.2">
      <c r="A244" s="225"/>
      <c r="B244" s="224"/>
      <c r="C244"/>
      <c r="D244" s="224"/>
      <c r="E244"/>
    </row>
    <row r="245" spans="1:5" ht="12.75" x14ac:dyDescent="0.2">
      <c r="A245" s="225"/>
      <c r="B245" s="224"/>
      <c r="C245"/>
      <c r="D245" s="224"/>
      <c r="E245"/>
    </row>
    <row r="246" spans="1:5" ht="12.75" x14ac:dyDescent="0.2">
      <c r="A246" s="225"/>
      <c r="B246" s="224"/>
      <c r="C246"/>
      <c r="D246" s="224"/>
      <c r="E246"/>
    </row>
    <row r="247" spans="1:5" ht="12.75" x14ac:dyDescent="0.2">
      <c r="A247" s="225"/>
      <c r="B247" s="224"/>
      <c r="C247"/>
      <c r="D247" s="224"/>
      <c r="E247"/>
    </row>
    <row r="248" spans="1:5" ht="12.75" x14ac:dyDescent="0.2">
      <c r="A248" s="225"/>
      <c r="B248" s="224"/>
      <c r="C248"/>
      <c r="D248" s="224"/>
      <c r="E248"/>
    </row>
    <row r="249" spans="1:5" ht="12.75" x14ac:dyDescent="0.2">
      <c r="A249" s="225"/>
      <c r="B249" s="224"/>
      <c r="C249"/>
      <c r="D249" s="224"/>
      <c r="E249"/>
    </row>
    <row r="250" spans="1:5" ht="12.75" x14ac:dyDescent="0.2">
      <c r="A250" s="225"/>
      <c r="B250" s="224"/>
      <c r="C250"/>
      <c r="D250" s="224"/>
      <c r="E250"/>
    </row>
    <row r="251" spans="1:5" ht="12.75" x14ac:dyDescent="0.2">
      <c r="A251" s="225"/>
      <c r="B251" s="224"/>
      <c r="C251"/>
      <c r="D251" s="224"/>
      <c r="E251"/>
    </row>
    <row r="252" spans="1:5" ht="12.75" x14ac:dyDescent="0.2">
      <c r="A252" s="225"/>
      <c r="B252" s="224"/>
      <c r="C252"/>
      <c r="D252" s="224"/>
      <c r="E252"/>
    </row>
    <row r="253" spans="1:5" ht="12.75" x14ac:dyDescent="0.2">
      <c r="A253" s="225"/>
      <c r="B253" s="224"/>
      <c r="C253"/>
      <c r="D253" s="224"/>
      <c r="E253"/>
    </row>
    <row r="254" spans="1:5" ht="12.75" x14ac:dyDescent="0.2">
      <c r="A254" s="225"/>
      <c r="B254" s="224"/>
      <c r="C254"/>
      <c r="D254" s="224"/>
      <c r="E254"/>
    </row>
    <row r="255" spans="1:5" ht="12.75" x14ac:dyDescent="0.2">
      <c r="A255" s="225"/>
      <c r="B255" s="224"/>
      <c r="C255"/>
      <c r="D255" s="224"/>
      <c r="E255"/>
    </row>
    <row r="256" spans="1:5" ht="12.75" x14ac:dyDescent="0.2">
      <c r="A256" s="225"/>
      <c r="B256" s="224"/>
      <c r="C256"/>
      <c r="D256" s="224"/>
      <c r="E256"/>
    </row>
    <row r="257" spans="1:5" ht="12.75" x14ac:dyDescent="0.2">
      <c r="A257" s="225"/>
      <c r="B257" s="224"/>
      <c r="C257"/>
      <c r="D257" s="224"/>
      <c r="E257"/>
    </row>
    <row r="258" spans="1:5" ht="12.75" x14ac:dyDescent="0.2">
      <c r="A258" s="225"/>
      <c r="B258" s="224"/>
      <c r="C258"/>
      <c r="D258" s="224"/>
      <c r="E258"/>
    </row>
    <row r="259" spans="1:5" ht="12.75" x14ac:dyDescent="0.2">
      <c r="A259" s="225"/>
      <c r="B259" s="224"/>
      <c r="C259"/>
      <c r="D259" s="224"/>
      <c r="E259"/>
    </row>
    <row r="260" spans="1:5" ht="12.75" x14ac:dyDescent="0.2">
      <c r="A260" s="225"/>
      <c r="B260" s="224"/>
      <c r="C260"/>
      <c r="D260" s="224"/>
      <c r="E260"/>
    </row>
    <row r="261" spans="1:5" ht="12.75" x14ac:dyDescent="0.2">
      <c r="A261" s="225"/>
      <c r="B261" s="224"/>
      <c r="C261"/>
      <c r="D261" s="224"/>
      <c r="E261"/>
    </row>
    <row r="262" spans="1:5" ht="12.75" x14ac:dyDescent="0.2">
      <c r="A262" s="225"/>
      <c r="B262" s="224"/>
      <c r="C262"/>
      <c r="D262" s="224"/>
      <c r="E262"/>
    </row>
    <row r="263" spans="1:5" ht="12.75" x14ac:dyDescent="0.2">
      <c r="A263" s="225"/>
      <c r="B263" s="224"/>
      <c r="C263"/>
      <c r="D263" s="224"/>
      <c r="E263"/>
    </row>
    <row r="264" spans="1:5" ht="12.75" x14ac:dyDescent="0.2">
      <c r="A264" s="225"/>
      <c r="B264" s="224"/>
      <c r="C264"/>
      <c r="D264" s="224"/>
      <c r="E264"/>
    </row>
    <row r="265" spans="1:5" ht="12.75" x14ac:dyDescent="0.2">
      <c r="A265" s="225"/>
      <c r="B265" s="224"/>
      <c r="C265"/>
      <c r="D265" s="224"/>
      <c r="E265"/>
    </row>
    <row r="266" spans="1:5" ht="12.75" x14ac:dyDescent="0.2">
      <c r="A266" s="225"/>
      <c r="B266" s="224"/>
      <c r="C266"/>
      <c r="D266" s="224"/>
      <c r="E266"/>
    </row>
    <row r="267" spans="1:5" ht="12.75" x14ac:dyDescent="0.2">
      <c r="A267" s="225"/>
      <c r="B267" s="224"/>
      <c r="C267"/>
      <c r="D267" s="224"/>
      <c r="E267"/>
    </row>
    <row r="268" spans="1:5" ht="12.75" x14ac:dyDescent="0.2">
      <c r="A268" s="225"/>
      <c r="B268" s="224"/>
      <c r="C268"/>
      <c r="D268" s="224"/>
      <c r="E268"/>
    </row>
    <row r="269" spans="1:5" ht="12.75" x14ac:dyDescent="0.2">
      <c r="A269" s="225"/>
      <c r="B269" s="224"/>
      <c r="C269"/>
      <c r="D269" s="224"/>
      <c r="E269"/>
    </row>
    <row r="270" spans="1:5" ht="12.75" x14ac:dyDescent="0.2">
      <c r="A270" s="225"/>
      <c r="B270" s="224"/>
      <c r="C270"/>
      <c r="D270" s="224"/>
      <c r="E270"/>
    </row>
    <row r="271" spans="1:5" ht="12.75" x14ac:dyDescent="0.2">
      <c r="A271" s="225"/>
      <c r="B271" s="224"/>
      <c r="C271"/>
      <c r="D271" s="224"/>
      <c r="E271"/>
    </row>
    <row r="272" spans="1:5" ht="12.75" x14ac:dyDescent="0.2">
      <c r="A272" s="225"/>
      <c r="B272" s="224"/>
      <c r="C272"/>
      <c r="D272" s="224"/>
      <c r="E272"/>
    </row>
    <row r="273" spans="1:5" ht="12.75" x14ac:dyDescent="0.2">
      <c r="A273" s="225"/>
      <c r="B273" s="224"/>
      <c r="C273"/>
      <c r="D273" s="224"/>
      <c r="E273"/>
    </row>
    <row r="274" spans="1:5" ht="12.75" x14ac:dyDescent="0.2">
      <c r="A274" s="225"/>
      <c r="B274" s="224"/>
      <c r="C274"/>
      <c r="D274" s="224"/>
      <c r="E274"/>
    </row>
    <row r="275" spans="1:5" ht="12.75" x14ac:dyDescent="0.2">
      <c r="A275" s="225"/>
      <c r="B275" s="224"/>
      <c r="C275"/>
      <c r="D275" s="224"/>
      <c r="E275"/>
    </row>
    <row r="276" spans="1:5" ht="12.75" x14ac:dyDescent="0.2">
      <c r="A276" s="225"/>
      <c r="B276" s="224"/>
      <c r="C276"/>
      <c r="D276" s="224"/>
      <c r="E276"/>
    </row>
    <row r="277" spans="1:5" ht="12.75" x14ac:dyDescent="0.2">
      <c r="A277" s="225"/>
      <c r="B277" s="224"/>
      <c r="C277"/>
      <c r="D277" s="224"/>
      <c r="E277"/>
    </row>
    <row r="278" spans="1:5" ht="12.75" x14ac:dyDescent="0.2">
      <c r="A278" s="225"/>
      <c r="B278" s="224"/>
      <c r="C278"/>
      <c r="D278" s="224"/>
      <c r="E278"/>
    </row>
    <row r="279" spans="1:5" ht="12.75" x14ac:dyDescent="0.2">
      <c r="A279" s="225"/>
      <c r="B279" s="224"/>
      <c r="C279"/>
      <c r="D279" s="224"/>
      <c r="E279"/>
    </row>
    <row r="280" spans="1:5" ht="12.75" x14ac:dyDescent="0.2">
      <c r="A280" s="225"/>
      <c r="B280" s="224"/>
      <c r="C280"/>
      <c r="D280" s="224"/>
      <c r="E280"/>
    </row>
    <row r="281" spans="1:5" ht="12.75" x14ac:dyDescent="0.2">
      <c r="A281" s="225"/>
      <c r="B281" s="224"/>
      <c r="C281"/>
      <c r="D281" s="224"/>
      <c r="E281"/>
    </row>
    <row r="282" spans="1:5" ht="12.75" x14ac:dyDescent="0.2">
      <c r="A282" s="225"/>
      <c r="B282" s="224"/>
      <c r="C282"/>
      <c r="D282" s="224"/>
      <c r="E282"/>
    </row>
    <row r="283" spans="1:5" ht="12.75" x14ac:dyDescent="0.2">
      <c r="A283" s="225"/>
      <c r="B283" s="224"/>
      <c r="C283"/>
      <c r="D283" s="224"/>
      <c r="E283"/>
    </row>
    <row r="284" spans="1:5" ht="12.75" x14ac:dyDescent="0.2">
      <c r="A284" s="225"/>
      <c r="B284" s="224"/>
      <c r="C284"/>
      <c r="D284" s="224"/>
      <c r="E284"/>
    </row>
    <row r="285" spans="1:5" ht="12.75" x14ac:dyDescent="0.2">
      <c r="A285" s="225"/>
      <c r="B285" s="224"/>
      <c r="C285"/>
      <c r="D285" s="224"/>
      <c r="E285"/>
    </row>
    <row r="286" spans="1:5" ht="12.75" x14ac:dyDescent="0.2">
      <c r="A286" s="225"/>
      <c r="B286" s="224"/>
      <c r="C286"/>
      <c r="D286" s="224"/>
      <c r="E286"/>
    </row>
    <row r="287" spans="1:5" ht="12.75" x14ac:dyDescent="0.2">
      <c r="A287" s="225"/>
      <c r="B287" s="224"/>
      <c r="C287"/>
      <c r="D287" s="224"/>
      <c r="E287"/>
    </row>
    <row r="288" spans="1:5" ht="12.75" x14ac:dyDescent="0.2">
      <c r="A288" s="225"/>
      <c r="B288" s="224"/>
      <c r="C288"/>
      <c r="D288" s="224"/>
      <c r="E288"/>
    </row>
    <row r="289" spans="1:5" ht="12.75" x14ac:dyDescent="0.2">
      <c r="A289" s="225"/>
      <c r="B289" s="224"/>
      <c r="C289"/>
      <c r="D289" s="224"/>
      <c r="E289"/>
    </row>
    <row r="290" spans="1:5" ht="12.75" x14ac:dyDescent="0.2">
      <c r="A290" s="225"/>
      <c r="B290" s="224"/>
      <c r="C290"/>
      <c r="D290" s="224"/>
      <c r="E290"/>
    </row>
    <row r="291" spans="1:5" ht="12.75" x14ac:dyDescent="0.2">
      <c r="A291" s="225"/>
      <c r="B291" s="224"/>
      <c r="C291"/>
      <c r="D291" s="224"/>
      <c r="E291"/>
    </row>
    <row r="292" spans="1:5" ht="12.75" x14ac:dyDescent="0.2">
      <c r="A292" s="225"/>
      <c r="B292" s="224"/>
      <c r="C292"/>
      <c r="D292" s="224"/>
      <c r="E292"/>
    </row>
    <row r="293" spans="1:5" ht="12.75" x14ac:dyDescent="0.2">
      <c r="A293" s="225"/>
      <c r="B293" s="224"/>
      <c r="C293"/>
      <c r="D293" s="224"/>
      <c r="E293"/>
    </row>
    <row r="294" spans="1:5" ht="12.75" x14ac:dyDescent="0.2">
      <c r="A294" s="225"/>
      <c r="B294" s="224"/>
      <c r="C294"/>
      <c r="D294" s="224"/>
      <c r="E294"/>
    </row>
    <row r="295" spans="1:5" ht="12.75" x14ac:dyDescent="0.2">
      <c r="A295" s="225"/>
      <c r="B295" s="224"/>
      <c r="C295"/>
      <c r="D295" s="224"/>
      <c r="E295"/>
    </row>
    <row r="296" spans="1:5" ht="12.75" x14ac:dyDescent="0.2">
      <c r="A296" s="225"/>
      <c r="B296" s="224"/>
      <c r="C296"/>
      <c r="D296" s="224"/>
      <c r="E296"/>
    </row>
    <row r="297" spans="1:5" ht="12.75" x14ac:dyDescent="0.2">
      <c r="A297" s="225"/>
      <c r="B297" s="224"/>
      <c r="C297"/>
      <c r="D297" s="224"/>
      <c r="E297"/>
    </row>
    <row r="298" spans="1:5" ht="12.75" x14ac:dyDescent="0.2">
      <c r="A298" s="225"/>
      <c r="B298" s="224"/>
      <c r="C298"/>
      <c r="D298" s="224"/>
      <c r="E298"/>
    </row>
    <row r="299" spans="1:5" ht="12.75" x14ac:dyDescent="0.2">
      <c r="A299" s="225"/>
      <c r="B299" s="224"/>
      <c r="C299"/>
      <c r="D299" s="224"/>
      <c r="E299"/>
    </row>
    <row r="300" spans="1:5" ht="12.75" x14ac:dyDescent="0.2">
      <c r="A300" s="225"/>
      <c r="B300" s="224"/>
      <c r="C300"/>
      <c r="D300" s="224"/>
      <c r="E300"/>
    </row>
    <row r="301" spans="1:5" ht="12.75" x14ac:dyDescent="0.2">
      <c r="A301" s="225"/>
      <c r="B301" s="224"/>
      <c r="C301"/>
      <c r="D301" s="224"/>
      <c r="E301"/>
    </row>
    <row r="302" spans="1:5" ht="12.75" x14ac:dyDescent="0.2">
      <c r="A302" s="225"/>
      <c r="B302" s="224"/>
      <c r="C302"/>
      <c r="D302" s="224"/>
      <c r="E302"/>
    </row>
    <row r="303" spans="1:5" ht="12.75" x14ac:dyDescent="0.2">
      <c r="A303" s="225"/>
      <c r="B303" s="224"/>
      <c r="C303"/>
      <c r="D303" s="224"/>
      <c r="E303"/>
    </row>
    <row r="304" spans="1:5" ht="12.75" x14ac:dyDescent="0.2">
      <c r="A304" s="225"/>
      <c r="B304" s="224"/>
      <c r="C304"/>
      <c r="D304" s="224"/>
      <c r="E304"/>
    </row>
    <row r="305" spans="1:5" ht="12.75" x14ac:dyDescent="0.2">
      <c r="A305" s="225"/>
      <c r="B305" s="224"/>
      <c r="C305"/>
      <c r="D305" s="224"/>
      <c r="E305"/>
    </row>
    <row r="306" spans="1:5" ht="12.75" x14ac:dyDescent="0.2">
      <c r="A306" s="225"/>
      <c r="B306" s="224"/>
      <c r="C306"/>
      <c r="D306" s="224"/>
      <c r="E306"/>
    </row>
    <row r="307" spans="1:5" ht="12.75" x14ac:dyDescent="0.2">
      <c r="A307" s="225"/>
      <c r="B307" s="224"/>
      <c r="C307"/>
      <c r="D307" s="224"/>
      <c r="E307"/>
    </row>
    <row r="308" spans="1:5" ht="12.75" x14ac:dyDescent="0.2">
      <c r="A308" s="225"/>
      <c r="B308" s="224"/>
      <c r="C308"/>
      <c r="D308" s="224"/>
      <c r="E308"/>
    </row>
    <row r="309" spans="1:5" ht="12.75" x14ac:dyDescent="0.2">
      <c r="A309" s="225"/>
      <c r="B309" s="224"/>
      <c r="C309"/>
      <c r="D309" s="224"/>
      <c r="E309"/>
    </row>
    <row r="310" spans="1:5" ht="12.75" x14ac:dyDescent="0.2">
      <c r="A310" s="225"/>
      <c r="B310" s="224"/>
      <c r="C310"/>
      <c r="D310" s="224"/>
      <c r="E310"/>
    </row>
    <row r="311" spans="1:5" ht="12.75" x14ac:dyDescent="0.2">
      <c r="A311" s="225"/>
      <c r="B311" s="224"/>
      <c r="C311"/>
      <c r="D311" s="224"/>
      <c r="E311"/>
    </row>
    <row r="312" spans="1:5" ht="12.75" x14ac:dyDescent="0.2">
      <c r="A312" s="225"/>
      <c r="B312" s="224"/>
      <c r="C312"/>
      <c r="D312" s="224"/>
      <c r="E312"/>
    </row>
    <row r="313" spans="1:5" ht="12.75" x14ac:dyDescent="0.2">
      <c r="A313" s="225"/>
      <c r="B313" s="224"/>
      <c r="C313"/>
      <c r="D313" s="224"/>
      <c r="E313"/>
    </row>
    <row r="314" spans="1:5" ht="12.75" x14ac:dyDescent="0.2">
      <c r="A314" s="225"/>
      <c r="B314" s="224"/>
      <c r="C314"/>
      <c r="D314" s="224"/>
      <c r="E314"/>
    </row>
    <row r="315" spans="1:5" ht="12.75" x14ac:dyDescent="0.2">
      <c r="A315" s="225"/>
      <c r="B315" s="224"/>
      <c r="C315"/>
      <c r="D315" s="224"/>
      <c r="E315"/>
    </row>
    <row r="316" spans="1:5" ht="12.75" x14ac:dyDescent="0.2">
      <c r="A316" s="225"/>
      <c r="B316" s="224"/>
      <c r="C316"/>
      <c r="D316" s="224"/>
      <c r="E316"/>
    </row>
    <row r="317" spans="1:5" ht="12.75" x14ac:dyDescent="0.2">
      <c r="A317" s="225"/>
      <c r="B317" s="224"/>
      <c r="C317"/>
      <c r="D317" s="224"/>
      <c r="E317"/>
    </row>
    <row r="318" spans="1:5" ht="12.75" x14ac:dyDescent="0.2">
      <c r="A318" s="225"/>
      <c r="B318" s="224"/>
      <c r="C318"/>
      <c r="D318" s="224"/>
      <c r="E318"/>
    </row>
    <row r="319" spans="1:5" ht="12.75" x14ac:dyDescent="0.2">
      <c r="A319" s="225"/>
      <c r="B319" s="224"/>
      <c r="C319"/>
      <c r="D319" s="224"/>
      <c r="E319"/>
    </row>
    <row r="320" spans="1:5" ht="12.75" x14ac:dyDescent="0.2">
      <c r="A320" s="225"/>
      <c r="B320" s="224"/>
      <c r="C320"/>
      <c r="D320" s="224"/>
      <c r="E320"/>
    </row>
    <row r="321" spans="1:5" ht="12.75" x14ac:dyDescent="0.2">
      <c r="A321" s="225"/>
      <c r="B321" s="224"/>
      <c r="C321"/>
      <c r="D321" s="224"/>
      <c r="E321"/>
    </row>
    <row r="322" spans="1:5" ht="12.75" x14ac:dyDescent="0.2">
      <c r="A322" s="225"/>
      <c r="B322" s="224"/>
      <c r="C322"/>
      <c r="D322" s="224"/>
      <c r="E322"/>
    </row>
    <row r="323" spans="1:5" ht="12.75" x14ac:dyDescent="0.2">
      <c r="A323" s="225"/>
      <c r="B323" s="224"/>
      <c r="C323"/>
      <c r="D323" s="224"/>
      <c r="E323"/>
    </row>
    <row r="324" spans="1:5" ht="12.75" x14ac:dyDescent="0.2">
      <c r="A324" s="225"/>
      <c r="B324" s="224"/>
      <c r="C324"/>
      <c r="D324" s="224"/>
      <c r="E324"/>
    </row>
    <row r="325" spans="1:5" ht="12.75" x14ac:dyDescent="0.2">
      <c r="A325" s="225"/>
      <c r="B325" s="224"/>
      <c r="C325"/>
      <c r="D325" s="224"/>
      <c r="E325"/>
    </row>
    <row r="326" spans="1:5" ht="12.75" x14ac:dyDescent="0.2">
      <c r="A326" s="225"/>
      <c r="B326" s="224"/>
      <c r="C326"/>
      <c r="D326" s="224"/>
      <c r="E326"/>
    </row>
    <row r="327" spans="1:5" ht="12.75" x14ac:dyDescent="0.2">
      <c r="A327" s="225"/>
      <c r="B327" s="224"/>
      <c r="C327"/>
      <c r="D327" s="224"/>
      <c r="E327"/>
    </row>
    <row r="328" spans="1:5" ht="12.75" x14ac:dyDescent="0.2">
      <c r="A328" s="225"/>
      <c r="B328" s="224"/>
      <c r="C328"/>
      <c r="D328" s="224"/>
      <c r="E328"/>
    </row>
    <row r="329" spans="1:5" ht="12.75" x14ac:dyDescent="0.2">
      <c r="A329" s="225"/>
      <c r="B329" s="224"/>
      <c r="C329"/>
      <c r="D329" s="224"/>
      <c r="E329"/>
    </row>
    <row r="330" spans="1:5" ht="12.75" x14ac:dyDescent="0.2">
      <c r="A330" s="225"/>
      <c r="B330" s="224"/>
      <c r="C330"/>
      <c r="D330" s="224"/>
      <c r="E330"/>
    </row>
    <row r="331" spans="1:5" ht="12.75" x14ac:dyDescent="0.2">
      <c r="A331" s="225"/>
      <c r="B331" s="224"/>
      <c r="C331"/>
      <c r="D331" s="224"/>
      <c r="E331"/>
    </row>
    <row r="332" spans="1:5" ht="12.75" x14ac:dyDescent="0.2">
      <c r="A332" s="225"/>
      <c r="B332" s="224"/>
      <c r="C332"/>
      <c r="D332" s="224"/>
      <c r="E332"/>
    </row>
    <row r="333" spans="1:5" ht="12.75" x14ac:dyDescent="0.2">
      <c r="A333" s="225"/>
      <c r="B333" s="224"/>
      <c r="C333"/>
      <c r="D333" s="224"/>
      <c r="E333"/>
    </row>
    <row r="334" spans="1:5" ht="12.75" x14ac:dyDescent="0.2">
      <c r="A334" s="225"/>
      <c r="B334" s="224"/>
      <c r="C334"/>
      <c r="D334" s="224"/>
      <c r="E334"/>
    </row>
    <row r="335" spans="1:5" ht="12.75" x14ac:dyDescent="0.2">
      <c r="A335" s="225"/>
      <c r="B335" s="224"/>
      <c r="C335"/>
      <c r="D335" s="224"/>
      <c r="E335"/>
    </row>
    <row r="336" spans="1:5" ht="12.75" x14ac:dyDescent="0.2">
      <c r="A336" s="225"/>
      <c r="B336" s="224"/>
      <c r="C336"/>
      <c r="D336" s="224"/>
      <c r="E336"/>
    </row>
    <row r="337" spans="1:5" ht="12.75" x14ac:dyDescent="0.2">
      <c r="A337" s="225"/>
      <c r="B337" s="224"/>
      <c r="C337"/>
      <c r="D337" s="224"/>
      <c r="E337"/>
    </row>
    <row r="338" spans="1:5" ht="12.75" x14ac:dyDescent="0.2">
      <c r="A338" s="225"/>
      <c r="B338" s="224"/>
      <c r="C338"/>
      <c r="D338" s="224"/>
      <c r="E338"/>
    </row>
    <row r="339" spans="1:5" ht="12.75" x14ac:dyDescent="0.2">
      <c r="A339" s="225"/>
      <c r="B339" s="224"/>
      <c r="C339"/>
      <c r="D339" s="224"/>
      <c r="E339"/>
    </row>
    <row r="340" spans="1:5" ht="12.75" x14ac:dyDescent="0.2">
      <c r="A340" s="225"/>
      <c r="B340" s="224"/>
      <c r="C340"/>
      <c r="D340" s="224"/>
      <c r="E340"/>
    </row>
    <row r="341" spans="1:5" ht="12.75" x14ac:dyDescent="0.2">
      <c r="A341" s="225"/>
      <c r="B341" s="224"/>
      <c r="C341"/>
      <c r="D341" s="224"/>
      <c r="E341"/>
    </row>
    <row r="342" spans="1:5" ht="12.75" x14ac:dyDescent="0.2">
      <c r="A342" s="225"/>
      <c r="B342" s="224"/>
      <c r="C342"/>
      <c r="D342" s="224"/>
      <c r="E342"/>
    </row>
    <row r="343" spans="1:5" ht="12.75" x14ac:dyDescent="0.2">
      <c r="A343" s="225"/>
      <c r="B343" s="224"/>
      <c r="C343"/>
      <c r="D343" s="224"/>
      <c r="E343"/>
    </row>
    <row r="344" spans="1:5" ht="12.75" x14ac:dyDescent="0.2">
      <c r="A344" s="225"/>
      <c r="B344" s="224"/>
      <c r="C344"/>
      <c r="D344" s="224"/>
      <c r="E344"/>
    </row>
    <row r="345" spans="1:5" ht="12.75" x14ac:dyDescent="0.2">
      <c r="A345" s="225"/>
      <c r="B345" s="224"/>
      <c r="C345"/>
      <c r="D345" s="224"/>
      <c r="E345"/>
    </row>
    <row r="346" spans="1:5" ht="12.75" x14ac:dyDescent="0.2">
      <c r="A346" s="225"/>
      <c r="B346" s="224"/>
      <c r="C346"/>
      <c r="D346" s="224"/>
      <c r="E346"/>
    </row>
    <row r="347" spans="1:5" ht="12.75" x14ac:dyDescent="0.2">
      <c r="A347" s="225"/>
      <c r="B347" s="224"/>
      <c r="C347"/>
      <c r="D347" s="224"/>
      <c r="E347"/>
    </row>
    <row r="348" spans="1:5" ht="12.75" x14ac:dyDescent="0.2">
      <c r="A348" s="225"/>
      <c r="B348" s="224"/>
      <c r="C348"/>
      <c r="D348" s="224"/>
      <c r="E348"/>
    </row>
    <row r="349" spans="1:5" ht="12.75" x14ac:dyDescent="0.2">
      <c r="A349" s="225"/>
      <c r="B349" s="224"/>
      <c r="C349"/>
      <c r="D349" s="224"/>
      <c r="E349"/>
    </row>
    <row r="350" spans="1:5" ht="12.75" x14ac:dyDescent="0.2">
      <c r="A350" s="225"/>
      <c r="B350" s="224"/>
      <c r="C350"/>
      <c r="D350" s="224"/>
      <c r="E350"/>
    </row>
    <row r="351" spans="1:5" ht="12.75" x14ac:dyDescent="0.2">
      <c r="A351" s="225"/>
      <c r="B351" s="224"/>
      <c r="C351"/>
      <c r="D351" s="224"/>
      <c r="E351"/>
    </row>
    <row r="352" spans="1:5" ht="12.75" x14ac:dyDescent="0.2">
      <c r="A352" s="225"/>
      <c r="B352" s="224"/>
      <c r="C352"/>
      <c r="D352" s="224"/>
      <c r="E352"/>
    </row>
    <row r="353" spans="1:5" ht="12.75" x14ac:dyDescent="0.2">
      <c r="A353" s="225"/>
      <c r="B353" s="224"/>
      <c r="C353"/>
      <c r="D353" s="224"/>
      <c r="E353"/>
    </row>
    <row r="354" spans="1:5" ht="12.75" x14ac:dyDescent="0.2">
      <c r="A354" s="225"/>
      <c r="B354" s="224"/>
      <c r="C354"/>
      <c r="D354" s="224"/>
      <c r="E354"/>
    </row>
    <row r="355" spans="1:5" ht="12.75" x14ac:dyDescent="0.2">
      <c r="A355" s="225"/>
      <c r="B355" s="224"/>
      <c r="C355"/>
      <c r="D355" s="224"/>
      <c r="E355"/>
    </row>
    <row r="356" spans="1:5" ht="12.75" x14ac:dyDescent="0.2">
      <c r="A356" s="225"/>
      <c r="B356" s="224"/>
      <c r="C356"/>
      <c r="D356" s="224"/>
      <c r="E356"/>
    </row>
    <row r="357" spans="1:5" ht="12.75" x14ac:dyDescent="0.2">
      <c r="A357" s="225"/>
      <c r="B357" s="224"/>
      <c r="C357"/>
      <c r="D357" s="224"/>
      <c r="E357"/>
    </row>
    <row r="358" spans="1:5" ht="12.75" x14ac:dyDescent="0.2">
      <c r="A358" s="225"/>
      <c r="B358" s="224"/>
      <c r="C358"/>
      <c r="D358" s="224"/>
      <c r="E358"/>
    </row>
    <row r="359" spans="1:5" ht="12.75" x14ac:dyDescent="0.2">
      <c r="A359" s="225"/>
      <c r="B359" s="224"/>
      <c r="C359"/>
      <c r="D359" s="224"/>
      <c r="E359"/>
    </row>
    <row r="360" spans="1:5" ht="12.75" x14ac:dyDescent="0.2">
      <c r="A360" s="225"/>
      <c r="B360" s="224"/>
      <c r="C360"/>
      <c r="D360" s="224"/>
      <c r="E360"/>
    </row>
    <row r="361" spans="1:5" ht="12.75" x14ac:dyDescent="0.2">
      <c r="A361" s="225"/>
      <c r="B361" s="224"/>
      <c r="C361"/>
      <c r="D361" s="224"/>
      <c r="E361"/>
    </row>
    <row r="362" spans="1:5" ht="12.75" x14ac:dyDescent="0.2">
      <c r="A362" s="225"/>
      <c r="B362" s="224"/>
      <c r="C362"/>
      <c r="D362" s="224"/>
      <c r="E362"/>
    </row>
    <row r="363" spans="1:5" ht="12.75" x14ac:dyDescent="0.2">
      <c r="A363" s="225"/>
      <c r="B363" s="224"/>
      <c r="C363"/>
      <c r="D363" s="224"/>
      <c r="E363"/>
    </row>
    <row r="364" spans="1:5" ht="12.75" x14ac:dyDescent="0.2">
      <c r="A364" s="225"/>
      <c r="B364" s="224"/>
      <c r="C364"/>
      <c r="D364" s="224"/>
      <c r="E364"/>
    </row>
    <row r="365" spans="1:5" ht="12.75" x14ac:dyDescent="0.2">
      <c r="A365" s="225"/>
      <c r="B365" s="224"/>
      <c r="C365"/>
      <c r="D365" s="224"/>
      <c r="E365"/>
    </row>
    <row r="366" spans="1:5" ht="12.75" x14ac:dyDescent="0.2">
      <c r="A366" s="225"/>
      <c r="B366" s="224"/>
      <c r="C366"/>
      <c r="D366" s="224"/>
      <c r="E366"/>
    </row>
    <row r="367" spans="1:5" ht="12.75" x14ac:dyDescent="0.2">
      <c r="A367" s="225"/>
      <c r="B367" s="224"/>
      <c r="C367"/>
      <c r="D367" s="224"/>
      <c r="E367"/>
    </row>
    <row r="368" spans="1:5" ht="12.75" x14ac:dyDescent="0.2">
      <c r="A368" s="225"/>
      <c r="B368" s="224"/>
      <c r="C368"/>
      <c r="D368" s="224"/>
      <c r="E368"/>
    </row>
    <row r="369" spans="1:5" ht="12.75" x14ac:dyDescent="0.2">
      <c r="A369" s="225"/>
      <c r="B369" s="224"/>
      <c r="C369"/>
      <c r="D369" s="224"/>
      <c r="E369"/>
    </row>
    <row r="370" spans="1:5" ht="12.75" x14ac:dyDescent="0.2">
      <c r="A370" s="225"/>
      <c r="B370" s="224"/>
      <c r="C370"/>
      <c r="D370" s="224"/>
      <c r="E370"/>
    </row>
    <row r="371" spans="1:5" ht="12.75" x14ac:dyDescent="0.2">
      <c r="A371" s="225"/>
      <c r="B371" s="224"/>
      <c r="C371"/>
      <c r="D371" s="224"/>
      <c r="E371"/>
    </row>
    <row r="372" spans="1:5" ht="12.75" x14ac:dyDescent="0.2">
      <c r="A372" s="225"/>
      <c r="B372" s="224"/>
      <c r="C372"/>
      <c r="D372" s="224"/>
      <c r="E372"/>
    </row>
    <row r="373" spans="1:5" ht="12.75" x14ac:dyDescent="0.2">
      <c r="A373" s="225"/>
      <c r="B373" s="224"/>
      <c r="C373"/>
      <c r="D373" s="224"/>
      <c r="E373"/>
    </row>
    <row r="374" spans="1:5" ht="12.75" x14ac:dyDescent="0.2">
      <c r="A374" s="225"/>
      <c r="B374" s="224"/>
      <c r="C374"/>
      <c r="D374" s="224"/>
      <c r="E374"/>
    </row>
    <row r="375" spans="1:5" ht="12.75" x14ac:dyDescent="0.2">
      <c r="A375" s="225"/>
      <c r="B375" s="224"/>
      <c r="C375"/>
      <c r="D375" s="224"/>
      <c r="E375"/>
    </row>
    <row r="376" spans="1:5" ht="12.75" x14ac:dyDescent="0.2">
      <c r="A376" s="225"/>
      <c r="B376" s="224"/>
      <c r="C376"/>
      <c r="D376" s="224"/>
      <c r="E376"/>
    </row>
    <row r="377" spans="1:5" ht="12.75" x14ac:dyDescent="0.2">
      <c r="A377" s="225"/>
      <c r="B377" s="224"/>
      <c r="C377"/>
      <c r="D377" s="224"/>
      <c r="E377"/>
    </row>
    <row r="378" spans="1:5" ht="12.75" x14ac:dyDescent="0.2">
      <c r="A378" s="225"/>
      <c r="B378" s="224"/>
      <c r="C378"/>
      <c r="D378" s="224"/>
      <c r="E378"/>
    </row>
    <row r="379" spans="1:5" ht="12.75" x14ac:dyDescent="0.2">
      <c r="A379" s="225"/>
      <c r="B379" s="224"/>
      <c r="C379"/>
      <c r="D379" s="224"/>
      <c r="E379"/>
    </row>
    <row r="380" spans="1:5" ht="12.75" x14ac:dyDescent="0.2">
      <c r="A380" s="225"/>
      <c r="B380" s="224"/>
      <c r="C380"/>
      <c r="D380" s="224"/>
      <c r="E380"/>
    </row>
    <row r="381" spans="1:5" ht="12.75" x14ac:dyDescent="0.2">
      <c r="A381" s="225"/>
      <c r="B381" s="224"/>
      <c r="C381"/>
      <c r="D381" s="224"/>
      <c r="E381"/>
    </row>
    <row r="382" spans="1:5" ht="12.75" x14ac:dyDescent="0.2">
      <c r="A382" s="225"/>
      <c r="B382" s="224"/>
      <c r="C382"/>
      <c r="D382" s="224"/>
      <c r="E382"/>
    </row>
    <row r="383" spans="1:5" ht="12.75" x14ac:dyDescent="0.2">
      <c r="A383" s="225"/>
      <c r="B383" s="224"/>
      <c r="C383"/>
      <c r="D383" s="224"/>
      <c r="E383"/>
    </row>
    <row r="384" spans="1:5" ht="12.75" x14ac:dyDescent="0.2">
      <c r="A384" s="225"/>
      <c r="B384" s="224"/>
      <c r="C384"/>
      <c r="D384" s="224"/>
      <c r="E384"/>
    </row>
    <row r="385" spans="1:5" ht="12.75" x14ac:dyDescent="0.2">
      <c r="A385" s="225"/>
      <c r="B385" s="224"/>
      <c r="C385"/>
      <c r="D385" s="224"/>
      <c r="E385"/>
    </row>
    <row r="386" spans="1:5" ht="12.75" x14ac:dyDescent="0.2">
      <c r="A386" s="225"/>
      <c r="B386" s="224"/>
      <c r="C386"/>
      <c r="D386" s="224"/>
      <c r="E386"/>
    </row>
    <row r="387" spans="1:5" ht="12.75" x14ac:dyDescent="0.2">
      <c r="A387" s="225"/>
      <c r="B387" s="224"/>
      <c r="C387"/>
      <c r="D387" s="224"/>
      <c r="E387"/>
    </row>
    <row r="388" spans="1:5" ht="12.75" x14ac:dyDescent="0.2">
      <c r="A388" s="225"/>
      <c r="B388" s="224"/>
      <c r="C388"/>
      <c r="D388" s="224"/>
      <c r="E388"/>
    </row>
    <row r="389" spans="1:5" ht="12.75" x14ac:dyDescent="0.2">
      <c r="A389" s="225"/>
      <c r="B389" s="224"/>
      <c r="C389"/>
      <c r="D389" s="224"/>
      <c r="E389"/>
    </row>
    <row r="390" spans="1:5" ht="12.75" x14ac:dyDescent="0.2">
      <c r="A390" s="225"/>
      <c r="B390" s="224"/>
      <c r="C390"/>
      <c r="D390" s="224"/>
      <c r="E390"/>
    </row>
    <row r="391" spans="1:5" ht="12.75" x14ac:dyDescent="0.2">
      <c r="A391" s="225"/>
      <c r="B391" s="224"/>
      <c r="C391"/>
      <c r="D391" s="224"/>
      <c r="E391"/>
    </row>
    <row r="392" spans="1:5" ht="12.75" x14ac:dyDescent="0.2">
      <c r="A392" s="225"/>
      <c r="B392" s="224"/>
      <c r="C392"/>
      <c r="D392" s="224"/>
      <c r="E392"/>
    </row>
    <row r="393" spans="1:5" ht="12.75" x14ac:dyDescent="0.2">
      <c r="A393" s="225"/>
      <c r="B393" s="224"/>
      <c r="C393"/>
      <c r="D393" s="224"/>
      <c r="E393"/>
    </row>
    <row r="394" spans="1:5" ht="12.75" x14ac:dyDescent="0.2">
      <c r="A394" s="225"/>
      <c r="B394" s="224"/>
      <c r="C394"/>
      <c r="D394" s="224"/>
      <c r="E394"/>
    </row>
    <row r="395" spans="1:5" ht="12.75" x14ac:dyDescent="0.2">
      <c r="A395" s="225"/>
      <c r="B395" s="224"/>
      <c r="C395"/>
      <c r="D395" s="224"/>
      <c r="E395"/>
    </row>
    <row r="396" spans="1:5" ht="12.75" x14ac:dyDescent="0.2">
      <c r="A396" s="225"/>
      <c r="B396" s="224"/>
      <c r="C396"/>
      <c r="D396" s="224"/>
      <c r="E396"/>
    </row>
    <row r="397" spans="1:5" ht="12.75" x14ac:dyDescent="0.2">
      <c r="A397" s="225"/>
      <c r="B397" s="224"/>
      <c r="C397"/>
      <c r="D397" s="224"/>
      <c r="E397"/>
    </row>
    <row r="398" spans="1:5" ht="12.75" x14ac:dyDescent="0.2">
      <c r="A398" s="225"/>
      <c r="B398" s="224"/>
      <c r="C398"/>
      <c r="D398" s="224"/>
      <c r="E398"/>
    </row>
    <row r="399" spans="1:5" ht="12.75" x14ac:dyDescent="0.2">
      <c r="A399" s="225"/>
      <c r="B399" s="224"/>
      <c r="C399"/>
      <c r="D399" s="224"/>
      <c r="E399"/>
    </row>
    <row r="400" spans="1:5" ht="12.75" x14ac:dyDescent="0.2">
      <c r="A400" s="225"/>
      <c r="B400" s="224"/>
      <c r="C400"/>
      <c r="D400" s="224"/>
      <c r="E400"/>
    </row>
    <row r="401" spans="1:5" ht="12.75" x14ac:dyDescent="0.2">
      <c r="A401" s="225"/>
      <c r="B401" s="224"/>
      <c r="C401"/>
      <c r="D401" s="224"/>
      <c r="E401"/>
    </row>
    <row r="402" spans="1:5" ht="12.75" x14ac:dyDescent="0.2">
      <c r="A402" s="225"/>
      <c r="B402" s="224"/>
      <c r="C402"/>
      <c r="D402" s="224"/>
      <c r="E402"/>
    </row>
    <row r="403" spans="1:5" ht="12.75" x14ac:dyDescent="0.2">
      <c r="A403" s="225"/>
      <c r="B403" s="224"/>
      <c r="C403"/>
      <c r="D403" s="224"/>
      <c r="E403"/>
    </row>
    <row r="404" spans="1:5" ht="12.75" x14ac:dyDescent="0.2">
      <c r="A404" s="225"/>
      <c r="B404" s="224"/>
      <c r="C404"/>
      <c r="D404" s="224"/>
      <c r="E404"/>
    </row>
    <row r="405" spans="1:5" ht="12.75" x14ac:dyDescent="0.2">
      <c r="A405" s="225"/>
      <c r="B405" s="224"/>
      <c r="C405"/>
      <c r="D405" s="224"/>
      <c r="E405"/>
    </row>
    <row r="406" spans="1:5" ht="12.75" x14ac:dyDescent="0.2">
      <c r="A406" s="225"/>
      <c r="B406" s="224"/>
      <c r="C406"/>
      <c r="D406" s="224"/>
      <c r="E406"/>
    </row>
    <row r="407" spans="1:5" ht="12.75" x14ac:dyDescent="0.2">
      <c r="A407" s="225"/>
      <c r="B407" s="224"/>
      <c r="C407"/>
      <c r="D407" s="224"/>
      <c r="E407"/>
    </row>
    <row r="408" spans="1:5" ht="12.75" x14ac:dyDescent="0.2">
      <c r="A408" s="225"/>
      <c r="B408" s="224"/>
      <c r="C408"/>
      <c r="D408" s="224"/>
      <c r="E408"/>
    </row>
    <row r="409" spans="1:5" ht="12.75" x14ac:dyDescent="0.2">
      <c r="A409" s="225"/>
      <c r="B409" s="224"/>
      <c r="C409"/>
      <c r="D409" s="224"/>
      <c r="E409"/>
    </row>
    <row r="410" spans="1:5" ht="12.75" x14ac:dyDescent="0.2">
      <c r="A410" s="225"/>
      <c r="B410" s="224"/>
      <c r="C410"/>
      <c r="D410" s="224"/>
      <c r="E410"/>
    </row>
    <row r="411" spans="1:5" ht="12.75" x14ac:dyDescent="0.2">
      <c r="A411" s="225"/>
      <c r="B411" s="224"/>
      <c r="C411"/>
      <c r="D411" s="224"/>
      <c r="E411"/>
    </row>
    <row r="412" spans="1:5" ht="12.75" x14ac:dyDescent="0.2">
      <c r="A412" s="225"/>
      <c r="B412" s="224"/>
      <c r="C412"/>
      <c r="D412" s="224"/>
      <c r="E412"/>
    </row>
    <row r="413" spans="1:5" ht="12.75" x14ac:dyDescent="0.2">
      <c r="A413" s="225"/>
      <c r="B413" s="224"/>
      <c r="C413"/>
      <c r="D413" s="224"/>
      <c r="E413"/>
    </row>
    <row r="414" spans="1:5" ht="12.75" x14ac:dyDescent="0.2">
      <c r="A414" s="225"/>
      <c r="B414" s="224"/>
      <c r="C414"/>
      <c r="D414" s="224"/>
      <c r="E414"/>
    </row>
    <row r="415" spans="1:5" ht="12.75" x14ac:dyDescent="0.2">
      <c r="A415" s="225"/>
      <c r="B415" s="224"/>
      <c r="C415"/>
      <c r="D415" s="224"/>
      <c r="E415"/>
    </row>
    <row r="416" spans="1:5" ht="12.75" x14ac:dyDescent="0.2">
      <c r="A416" s="225"/>
      <c r="B416" s="224"/>
      <c r="C416"/>
      <c r="D416" s="224"/>
      <c r="E416"/>
    </row>
    <row r="417" spans="1:5" ht="12.75" x14ac:dyDescent="0.2">
      <c r="A417" s="225"/>
      <c r="B417" s="224"/>
      <c r="C417"/>
      <c r="D417" s="224"/>
      <c r="E417"/>
    </row>
    <row r="418" spans="1:5" ht="12.75" x14ac:dyDescent="0.2">
      <c r="A418" s="225"/>
      <c r="B418" s="224"/>
      <c r="C418"/>
      <c r="D418" s="224"/>
      <c r="E418"/>
    </row>
    <row r="419" spans="1:5" ht="12.75" x14ac:dyDescent="0.2">
      <c r="A419" s="225"/>
      <c r="B419" s="224"/>
      <c r="C419"/>
      <c r="D419" s="224"/>
      <c r="E419"/>
    </row>
    <row r="420" spans="1:5" ht="12.75" x14ac:dyDescent="0.2">
      <c r="A420" s="225"/>
      <c r="B420" s="224"/>
      <c r="C420"/>
      <c r="D420" s="224"/>
      <c r="E420"/>
    </row>
    <row r="421" spans="1:5" ht="12.75" x14ac:dyDescent="0.2">
      <c r="A421" s="225"/>
      <c r="B421" s="224"/>
      <c r="C421"/>
      <c r="D421" s="224"/>
      <c r="E421"/>
    </row>
    <row r="422" spans="1:5" ht="12.75" x14ac:dyDescent="0.2">
      <c r="A422" s="225"/>
      <c r="B422" s="224"/>
      <c r="C422"/>
      <c r="D422" s="224"/>
      <c r="E422"/>
    </row>
    <row r="423" spans="1:5" ht="12.75" x14ac:dyDescent="0.2">
      <c r="A423" s="225"/>
      <c r="B423" s="224"/>
      <c r="C423"/>
      <c r="D423" s="224"/>
      <c r="E423"/>
    </row>
    <row r="424" spans="1:5" ht="12.75" x14ac:dyDescent="0.2">
      <c r="A424" s="225"/>
      <c r="B424" s="224"/>
      <c r="C424"/>
      <c r="D424" s="224"/>
      <c r="E424"/>
    </row>
    <row r="425" spans="1:5" ht="12.75" x14ac:dyDescent="0.2">
      <c r="A425" s="225"/>
      <c r="B425" s="224"/>
      <c r="C425"/>
      <c r="D425" s="224"/>
      <c r="E425"/>
    </row>
    <row r="426" spans="1:5" ht="12.75" x14ac:dyDescent="0.2">
      <c r="A426" s="225"/>
      <c r="B426" s="224"/>
      <c r="C426"/>
      <c r="D426" s="224"/>
      <c r="E426"/>
    </row>
    <row r="427" spans="1:5" ht="12.75" x14ac:dyDescent="0.2">
      <c r="A427" s="225"/>
      <c r="B427" s="224"/>
      <c r="C427"/>
      <c r="D427" s="224"/>
      <c r="E427"/>
    </row>
    <row r="428" spans="1:5" ht="12.75" x14ac:dyDescent="0.2">
      <c r="A428" s="225"/>
      <c r="B428" s="224"/>
      <c r="C428"/>
      <c r="D428" s="224"/>
      <c r="E428"/>
    </row>
    <row r="429" spans="1:5" ht="12.75" x14ac:dyDescent="0.2">
      <c r="A429" s="225"/>
      <c r="B429" s="224"/>
      <c r="C429"/>
      <c r="D429" s="224"/>
      <c r="E429"/>
    </row>
    <row r="430" spans="1:5" ht="12.75" x14ac:dyDescent="0.2">
      <c r="A430" s="225"/>
      <c r="B430" s="224"/>
      <c r="C430"/>
      <c r="D430" s="224"/>
      <c r="E430"/>
    </row>
    <row r="431" spans="1:5" ht="12.75" x14ac:dyDescent="0.2">
      <c r="A431" s="225"/>
      <c r="B431" s="224"/>
      <c r="C431"/>
      <c r="D431" s="224"/>
      <c r="E431"/>
    </row>
    <row r="432" spans="1:5" ht="12.75" x14ac:dyDescent="0.2">
      <c r="A432" s="225"/>
      <c r="B432" s="224"/>
      <c r="C432"/>
      <c r="D432" s="224"/>
      <c r="E432"/>
    </row>
    <row r="433" spans="1:5" ht="12.75" x14ac:dyDescent="0.2">
      <c r="A433" s="225"/>
      <c r="B433" s="224"/>
      <c r="C433"/>
      <c r="D433" s="224"/>
      <c r="E433"/>
    </row>
    <row r="434" spans="1:5" ht="12.75" x14ac:dyDescent="0.2">
      <c r="A434" s="225"/>
      <c r="B434" s="224"/>
      <c r="C434"/>
      <c r="D434" s="224"/>
      <c r="E434"/>
    </row>
    <row r="435" spans="1:5" ht="12.75" x14ac:dyDescent="0.2">
      <c r="A435" s="225"/>
      <c r="B435" s="224"/>
      <c r="C435"/>
      <c r="D435" s="224"/>
      <c r="E435"/>
    </row>
    <row r="436" spans="1:5" ht="12.75" x14ac:dyDescent="0.2">
      <c r="A436" s="225"/>
      <c r="B436" s="224"/>
      <c r="C436"/>
      <c r="D436" s="224"/>
      <c r="E436"/>
    </row>
    <row r="437" spans="1:5" ht="12.75" x14ac:dyDescent="0.2">
      <c r="A437" s="225"/>
      <c r="B437" s="224"/>
      <c r="C437"/>
      <c r="D437" s="224"/>
      <c r="E437"/>
    </row>
    <row r="438" spans="1:5" ht="12.75" x14ac:dyDescent="0.2">
      <c r="A438" s="225"/>
      <c r="B438" s="224"/>
      <c r="C438"/>
      <c r="D438" s="224"/>
      <c r="E438"/>
    </row>
    <row r="439" spans="1:5" ht="12.75" x14ac:dyDescent="0.2">
      <c r="A439" s="225"/>
      <c r="B439" s="224"/>
      <c r="C439"/>
      <c r="D439" s="224"/>
      <c r="E439"/>
    </row>
    <row r="440" spans="1:5" ht="12.75" x14ac:dyDescent="0.2">
      <c r="A440" s="225"/>
      <c r="B440" s="224"/>
      <c r="C440"/>
      <c r="D440" s="224"/>
      <c r="E440"/>
    </row>
    <row r="441" spans="1:5" ht="12.75" x14ac:dyDescent="0.2">
      <c r="A441" s="225"/>
      <c r="B441" s="224"/>
      <c r="C441"/>
      <c r="D441" s="224"/>
      <c r="E441"/>
    </row>
    <row r="442" spans="1:5" ht="12.75" x14ac:dyDescent="0.2">
      <c r="A442" s="225"/>
      <c r="B442" s="224"/>
      <c r="C442"/>
      <c r="D442" s="224"/>
      <c r="E442"/>
    </row>
    <row r="443" spans="1:5" ht="12.75" x14ac:dyDescent="0.2">
      <c r="A443" s="225"/>
      <c r="B443" s="224"/>
      <c r="C443"/>
      <c r="D443" s="224"/>
      <c r="E443"/>
    </row>
    <row r="444" spans="1:5" ht="12.75" x14ac:dyDescent="0.2">
      <c r="A444" s="225"/>
      <c r="B444" s="224"/>
      <c r="C444"/>
      <c r="D444" s="224"/>
      <c r="E444"/>
    </row>
    <row r="445" spans="1:5" ht="12.75" x14ac:dyDescent="0.2">
      <c r="A445" s="225"/>
      <c r="B445" s="224"/>
      <c r="C445"/>
      <c r="D445" s="224"/>
      <c r="E445"/>
    </row>
    <row r="446" spans="1:5" ht="12.75" x14ac:dyDescent="0.2">
      <c r="A446" s="225"/>
      <c r="B446" s="224"/>
      <c r="C446"/>
      <c r="D446" s="224"/>
      <c r="E446"/>
    </row>
    <row r="447" spans="1:5" ht="12.75" x14ac:dyDescent="0.2">
      <c r="A447" s="225"/>
      <c r="B447" s="224"/>
      <c r="C447"/>
      <c r="D447" s="224"/>
      <c r="E447"/>
    </row>
    <row r="448" spans="1:5" ht="12.75" x14ac:dyDescent="0.2">
      <c r="A448" s="225"/>
      <c r="B448" s="224"/>
      <c r="C448"/>
      <c r="D448" s="224"/>
      <c r="E448"/>
    </row>
    <row r="449" spans="1:5" ht="12.75" x14ac:dyDescent="0.2">
      <c r="A449" s="225"/>
      <c r="B449" s="224"/>
      <c r="C449"/>
      <c r="D449" s="224"/>
      <c r="E449"/>
    </row>
    <row r="450" spans="1:5" ht="12.75" x14ac:dyDescent="0.2">
      <c r="A450" s="225"/>
      <c r="B450" s="224"/>
      <c r="C450"/>
      <c r="D450" s="224"/>
      <c r="E450"/>
    </row>
    <row r="451" spans="1:5" ht="12.75" x14ac:dyDescent="0.2">
      <c r="A451" s="225"/>
      <c r="B451" s="224"/>
      <c r="C451"/>
      <c r="D451" s="224"/>
      <c r="E451"/>
    </row>
    <row r="452" spans="1:5" ht="12.75" x14ac:dyDescent="0.2">
      <c r="A452" s="225"/>
      <c r="B452" s="224"/>
      <c r="C452"/>
      <c r="D452" s="224"/>
      <c r="E452"/>
    </row>
    <row r="453" spans="1:5" ht="12.75" x14ac:dyDescent="0.2">
      <c r="A453" s="225"/>
      <c r="B453" s="224"/>
      <c r="C453"/>
      <c r="D453" s="224"/>
      <c r="E453"/>
    </row>
    <row r="454" spans="1:5" ht="12.75" x14ac:dyDescent="0.2">
      <c r="A454" s="225"/>
      <c r="B454" s="224"/>
      <c r="C454"/>
      <c r="D454" s="224"/>
      <c r="E454"/>
    </row>
    <row r="455" spans="1:5" ht="12.75" x14ac:dyDescent="0.2">
      <c r="A455" s="225"/>
      <c r="B455" s="224"/>
      <c r="C455"/>
      <c r="D455" s="224"/>
      <c r="E455"/>
    </row>
    <row r="456" spans="1:5" ht="12.75" x14ac:dyDescent="0.2">
      <c r="A456" s="225"/>
      <c r="B456" s="224"/>
      <c r="C456"/>
      <c r="D456" s="224"/>
      <c r="E456"/>
    </row>
    <row r="457" spans="1:5" ht="12.75" x14ac:dyDescent="0.2">
      <c r="A457" s="225"/>
      <c r="B457" s="224"/>
      <c r="C457"/>
      <c r="D457" s="224"/>
      <c r="E457"/>
    </row>
    <row r="458" spans="1:5" ht="12.75" x14ac:dyDescent="0.2">
      <c r="A458" s="225"/>
      <c r="B458" s="224"/>
      <c r="C458"/>
      <c r="D458" s="224"/>
      <c r="E458"/>
    </row>
    <row r="459" spans="1:5" ht="12.75" x14ac:dyDescent="0.2">
      <c r="A459" s="225"/>
      <c r="B459" s="224"/>
      <c r="C459"/>
      <c r="D459" s="224"/>
      <c r="E459"/>
    </row>
    <row r="460" spans="1:5" ht="12.75" x14ac:dyDescent="0.2">
      <c r="A460" s="225"/>
      <c r="B460" s="224"/>
      <c r="C460"/>
      <c r="D460" s="224"/>
      <c r="E460"/>
    </row>
    <row r="461" spans="1:5" ht="12.75" x14ac:dyDescent="0.2">
      <c r="A461" s="225"/>
      <c r="B461" s="224"/>
      <c r="C461"/>
      <c r="D461" s="224"/>
      <c r="E461"/>
    </row>
    <row r="462" spans="1:5" ht="12.75" x14ac:dyDescent="0.2">
      <c r="A462" s="225"/>
      <c r="B462" s="224"/>
      <c r="C462"/>
      <c r="D462" s="224"/>
      <c r="E462"/>
    </row>
    <row r="463" spans="1:5" ht="12.75" x14ac:dyDescent="0.2">
      <c r="A463" s="225"/>
      <c r="B463" s="224"/>
      <c r="C463"/>
      <c r="D463" s="224"/>
      <c r="E463"/>
    </row>
    <row r="464" spans="1:5" ht="12.75" x14ac:dyDescent="0.2">
      <c r="A464" s="225"/>
      <c r="B464" s="224"/>
      <c r="C464"/>
      <c r="D464" s="224"/>
      <c r="E464"/>
    </row>
    <row r="465" spans="1:5" ht="12.75" x14ac:dyDescent="0.2">
      <c r="A465" s="225"/>
      <c r="B465" s="224"/>
      <c r="C465"/>
      <c r="D465" s="224"/>
      <c r="E465"/>
    </row>
    <row r="466" spans="1:5" ht="12.75" x14ac:dyDescent="0.2">
      <c r="A466" s="225"/>
      <c r="B466" s="224"/>
      <c r="C466"/>
      <c r="D466" s="224"/>
      <c r="E466"/>
    </row>
    <row r="467" spans="1:5" ht="12.75" x14ac:dyDescent="0.2">
      <c r="A467" s="225"/>
      <c r="B467" s="224"/>
      <c r="C467"/>
      <c r="D467" s="224"/>
      <c r="E467"/>
    </row>
    <row r="468" spans="1:5" ht="12.75" x14ac:dyDescent="0.2">
      <c r="A468" s="225"/>
      <c r="B468" s="224"/>
      <c r="C468"/>
      <c r="D468" s="224"/>
      <c r="E468"/>
    </row>
    <row r="469" spans="1:5" ht="12.75" x14ac:dyDescent="0.2">
      <c r="A469" s="225"/>
      <c r="B469" s="224"/>
      <c r="C469"/>
      <c r="D469" s="224"/>
      <c r="E469"/>
    </row>
    <row r="470" spans="1:5" ht="12.75" x14ac:dyDescent="0.2">
      <c r="A470" s="225"/>
      <c r="B470" s="224"/>
      <c r="C470"/>
      <c r="D470" s="224"/>
      <c r="E470"/>
    </row>
    <row r="471" spans="1:5" ht="12.75" x14ac:dyDescent="0.2">
      <c r="A471" s="225"/>
      <c r="B471" s="224"/>
      <c r="C471"/>
      <c r="D471" s="224"/>
      <c r="E471"/>
    </row>
    <row r="472" spans="1:5" ht="12.75" x14ac:dyDescent="0.2">
      <c r="A472" s="225"/>
      <c r="B472" s="224"/>
      <c r="C472"/>
      <c r="D472" s="224"/>
      <c r="E472"/>
    </row>
    <row r="473" spans="1:5" ht="12.75" x14ac:dyDescent="0.2">
      <c r="A473" s="225"/>
      <c r="B473" s="224"/>
      <c r="C473"/>
      <c r="D473" s="224"/>
      <c r="E473"/>
    </row>
    <row r="474" spans="1:5" ht="12.75" x14ac:dyDescent="0.2">
      <c r="A474" s="225"/>
      <c r="B474" s="224"/>
      <c r="C474"/>
      <c r="D474" s="224"/>
      <c r="E474"/>
    </row>
    <row r="475" spans="1:5" ht="12.75" x14ac:dyDescent="0.2">
      <c r="A475" s="225"/>
      <c r="B475" s="224"/>
      <c r="C475"/>
      <c r="D475" s="224"/>
      <c r="E475"/>
    </row>
    <row r="476" spans="1:5" ht="12.75" x14ac:dyDescent="0.2">
      <c r="A476" s="225"/>
      <c r="B476" s="224"/>
      <c r="C476"/>
      <c r="D476" s="224"/>
      <c r="E476"/>
    </row>
    <row r="477" spans="1:5" ht="12.75" x14ac:dyDescent="0.2">
      <c r="A477" s="225"/>
      <c r="B477" s="224"/>
      <c r="C477"/>
      <c r="D477" s="224"/>
      <c r="E477"/>
    </row>
    <row r="478" spans="1:5" ht="12.75" x14ac:dyDescent="0.2">
      <c r="A478" s="225"/>
      <c r="B478" s="224"/>
      <c r="C478"/>
      <c r="D478" s="224"/>
      <c r="E478"/>
    </row>
    <row r="479" spans="1:5" ht="12.75" x14ac:dyDescent="0.2">
      <c r="A479" s="225"/>
      <c r="B479" s="224"/>
      <c r="C479"/>
      <c r="D479" s="224"/>
      <c r="E479"/>
    </row>
    <row r="480" spans="1:5" ht="12.75" x14ac:dyDescent="0.2">
      <c r="A480" s="225"/>
      <c r="B480" s="224"/>
      <c r="C480"/>
      <c r="D480" s="224"/>
      <c r="E480"/>
    </row>
    <row r="481" spans="1:5" ht="12.75" x14ac:dyDescent="0.2">
      <c r="A481" s="225"/>
      <c r="B481" s="224"/>
      <c r="C481"/>
      <c r="D481" s="224"/>
      <c r="E481"/>
    </row>
    <row r="482" spans="1:5" ht="12.75" x14ac:dyDescent="0.2">
      <c r="A482" s="225"/>
      <c r="B482" s="224"/>
      <c r="C482"/>
      <c r="D482" s="224"/>
      <c r="E482"/>
    </row>
    <row r="483" spans="1:5" ht="12.75" x14ac:dyDescent="0.2">
      <c r="A483" s="225"/>
      <c r="B483" s="224"/>
      <c r="C483"/>
      <c r="D483" s="224"/>
      <c r="E483"/>
    </row>
    <row r="484" spans="1:5" ht="12.75" x14ac:dyDescent="0.2">
      <c r="A484" s="225"/>
      <c r="B484" s="224"/>
      <c r="C484"/>
      <c r="D484" s="224"/>
      <c r="E484"/>
    </row>
    <row r="485" spans="1:5" ht="12.75" x14ac:dyDescent="0.2">
      <c r="A485" s="225"/>
      <c r="B485" s="224"/>
      <c r="C485"/>
      <c r="D485" s="224"/>
      <c r="E485"/>
    </row>
    <row r="486" spans="1:5" ht="12.75" x14ac:dyDescent="0.2">
      <c r="A486" s="225"/>
      <c r="B486" s="224"/>
      <c r="C486"/>
      <c r="D486" s="224"/>
      <c r="E486"/>
    </row>
    <row r="487" spans="1:5" ht="12.75" x14ac:dyDescent="0.2">
      <c r="A487" s="225"/>
      <c r="B487" s="224"/>
      <c r="C487"/>
      <c r="D487" s="224"/>
      <c r="E487"/>
    </row>
    <row r="488" spans="1:5" ht="12.75" x14ac:dyDescent="0.2">
      <c r="A488" s="225"/>
      <c r="B488" s="224"/>
      <c r="C488"/>
      <c r="D488" s="224"/>
      <c r="E488"/>
    </row>
    <row r="489" spans="1:5" ht="12.75" x14ac:dyDescent="0.2">
      <c r="A489" s="225"/>
      <c r="B489" s="224"/>
      <c r="C489"/>
      <c r="D489" s="224"/>
      <c r="E489"/>
    </row>
    <row r="490" spans="1:5" ht="12.75" x14ac:dyDescent="0.2">
      <c r="A490" s="225"/>
      <c r="B490" s="224"/>
      <c r="C490"/>
      <c r="D490" s="224"/>
      <c r="E490"/>
    </row>
    <row r="491" spans="1:5" ht="12.75" x14ac:dyDescent="0.2">
      <c r="A491" s="225"/>
      <c r="B491" s="224"/>
      <c r="C491"/>
      <c r="D491" s="224"/>
      <c r="E491"/>
    </row>
    <row r="492" spans="1:5" ht="12.75" x14ac:dyDescent="0.2">
      <c r="A492" s="225"/>
      <c r="B492" s="224"/>
      <c r="C492"/>
      <c r="D492" s="224"/>
      <c r="E492"/>
    </row>
    <row r="493" spans="1:5" ht="12.75" x14ac:dyDescent="0.2">
      <c r="A493" s="225"/>
      <c r="B493" s="224"/>
      <c r="C493"/>
      <c r="D493" s="224"/>
      <c r="E493"/>
    </row>
    <row r="494" spans="1:5" ht="12.75" x14ac:dyDescent="0.2">
      <c r="A494" s="225"/>
      <c r="B494" s="224"/>
      <c r="C494"/>
      <c r="D494" s="224"/>
      <c r="E494"/>
    </row>
    <row r="495" spans="1:5" ht="12.75" x14ac:dyDescent="0.2">
      <c r="A495" s="225"/>
      <c r="B495" s="224"/>
      <c r="C495"/>
      <c r="D495" s="224"/>
      <c r="E495"/>
    </row>
    <row r="496" spans="1:5" ht="12.75" x14ac:dyDescent="0.2">
      <c r="A496" s="225"/>
      <c r="B496" s="224"/>
      <c r="C496"/>
      <c r="D496" s="224"/>
      <c r="E496"/>
    </row>
    <row r="497" spans="1:5" ht="12.75" x14ac:dyDescent="0.2">
      <c r="A497" s="225"/>
      <c r="B497" s="224"/>
      <c r="C497"/>
      <c r="D497" s="224"/>
      <c r="E497"/>
    </row>
    <row r="498" spans="1:5" ht="12.75" x14ac:dyDescent="0.2">
      <c r="A498" s="225"/>
      <c r="B498" s="224"/>
      <c r="C498"/>
      <c r="D498" s="224"/>
      <c r="E498"/>
    </row>
    <row r="499" spans="1:5" ht="12.75" x14ac:dyDescent="0.2">
      <c r="A499" s="225"/>
      <c r="B499" s="224"/>
      <c r="C499"/>
      <c r="D499" s="224"/>
      <c r="E499"/>
    </row>
    <row r="500" spans="1:5" ht="12.75" x14ac:dyDescent="0.2">
      <c r="A500" s="225"/>
      <c r="B500" s="224"/>
      <c r="C500"/>
      <c r="D500" s="224"/>
      <c r="E500"/>
    </row>
    <row r="501" spans="1:5" ht="12.75" x14ac:dyDescent="0.2">
      <c r="A501" s="225"/>
      <c r="B501" s="224"/>
      <c r="C501"/>
      <c r="D501" s="224"/>
      <c r="E501"/>
    </row>
    <row r="502" spans="1:5" ht="12.75" x14ac:dyDescent="0.2">
      <c r="A502" s="225"/>
      <c r="B502" s="224"/>
      <c r="C502"/>
      <c r="D502" s="224"/>
      <c r="E502"/>
    </row>
    <row r="503" spans="1:5" ht="12.75" x14ac:dyDescent="0.2">
      <c r="A503" s="225"/>
      <c r="B503" s="224"/>
      <c r="C503"/>
      <c r="D503" s="224"/>
      <c r="E503"/>
    </row>
    <row r="504" spans="1:5" ht="12.75" x14ac:dyDescent="0.2">
      <c r="A504" s="225"/>
      <c r="B504" s="224"/>
      <c r="C504"/>
      <c r="D504" s="224"/>
      <c r="E504"/>
    </row>
    <row r="505" spans="1:5" ht="12.75" x14ac:dyDescent="0.2">
      <c r="A505" s="225"/>
      <c r="B505" s="224"/>
      <c r="C505"/>
      <c r="D505" s="224"/>
      <c r="E505"/>
    </row>
    <row r="506" spans="1:5" ht="12.75" x14ac:dyDescent="0.2">
      <c r="A506" s="225"/>
      <c r="B506" s="224"/>
      <c r="C506"/>
      <c r="D506" s="224"/>
      <c r="E506"/>
    </row>
    <row r="507" spans="1:5" ht="12.75" x14ac:dyDescent="0.2">
      <c r="A507" s="225"/>
      <c r="B507" s="224"/>
      <c r="C507"/>
      <c r="D507" s="224"/>
      <c r="E507"/>
    </row>
    <row r="508" spans="1:5" ht="12.75" x14ac:dyDescent="0.2">
      <c r="A508" s="225"/>
      <c r="B508" s="224"/>
      <c r="C508"/>
      <c r="D508" s="224"/>
      <c r="E508"/>
    </row>
    <row r="509" spans="1:5" ht="12.75" x14ac:dyDescent="0.2">
      <c r="A509" s="225"/>
      <c r="B509" s="224"/>
      <c r="C509"/>
      <c r="D509" s="224"/>
      <c r="E509"/>
    </row>
    <row r="510" spans="1:5" ht="12.75" x14ac:dyDescent="0.2">
      <c r="A510" s="225"/>
      <c r="B510" s="224"/>
      <c r="C510"/>
      <c r="D510" s="224"/>
      <c r="E510"/>
    </row>
    <row r="511" spans="1:5" ht="12.75" x14ac:dyDescent="0.2">
      <c r="A511" s="225"/>
      <c r="B511" s="224"/>
      <c r="C511"/>
      <c r="D511" s="224"/>
      <c r="E511"/>
    </row>
    <row r="512" spans="1:5" ht="12.75" x14ac:dyDescent="0.2">
      <c r="A512" s="225"/>
      <c r="B512" s="224"/>
      <c r="C512"/>
      <c r="D512" s="224"/>
      <c r="E512"/>
    </row>
    <row r="513" spans="1:5" ht="12.75" x14ac:dyDescent="0.2">
      <c r="A513" s="225"/>
      <c r="B513" s="224"/>
      <c r="C513"/>
      <c r="D513" s="224"/>
      <c r="E513"/>
    </row>
    <row r="514" spans="1:5" ht="12.75" x14ac:dyDescent="0.2">
      <c r="A514" s="225"/>
      <c r="B514" s="224"/>
      <c r="C514"/>
      <c r="D514" s="224"/>
      <c r="E514"/>
    </row>
    <row r="515" spans="1:5" ht="12.75" x14ac:dyDescent="0.2">
      <c r="A515" s="225"/>
      <c r="B515" s="224"/>
      <c r="C515"/>
      <c r="D515" s="224"/>
      <c r="E515"/>
    </row>
    <row r="516" spans="1:5" ht="12.75" x14ac:dyDescent="0.2">
      <c r="A516" s="225"/>
      <c r="B516" s="224"/>
      <c r="C516"/>
      <c r="D516" s="224"/>
      <c r="E516"/>
    </row>
    <row r="517" spans="1:5" ht="12.75" x14ac:dyDescent="0.2">
      <c r="A517" s="225"/>
      <c r="B517" s="224"/>
      <c r="C517"/>
      <c r="D517" s="224"/>
      <c r="E517"/>
    </row>
    <row r="518" spans="1:5" ht="12.75" x14ac:dyDescent="0.2">
      <c r="A518" s="225"/>
      <c r="B518" s="224"/>
      <c r="C518"/>
      <c r="D518" s="224"/>
      <c r="E518"/>
    </row>
    <row r="519" spans="1:5" ht="12.75" x14ac:dyDescent="0.2">
      <c r="A519" s="225"/>
      <c r="B519" s="224"/>
      <c r="C519"/>
      <c r="D519" s="224"/>
      <c r="E519"/>
    </row>
    <row r="520" spans="1:5" ht="12.75" x14ac:dyDescent="0.2">
      <c r="A520" s="225"/>
      <c r="B520" s="224"/>
      <c r="C520"/>
      <c r="D520" s="224"/>
      <c r="E520"/>
    </row>
    <row r="521" spans="1:5" ht="12.75" x14ac:dyDescent="0.2">
      <c r="A521" s="225"/>
      <c r="B521" s="224"/>
      <c r="C521"/>
      <c r="D521" s="224"/>
      <c r="E521"/>
    </row>
    <row r="522" spans="1:5" ht="12.75" x14ac:dyDescent="0.2">
      <c r="A522" s="225"/>
      <c r="B522" s="224"/>
      <c r="C522"/>
      <c r="D522" s="224"/>
      <c r="E522"/>
    </row>
    <row r="523" spans="1:5" ht="12.75" x14ac:dyDescent="0.2">
      <c r="A523" s="225"/>
      <c r="B523" s="224"/>
      <c r="C523"/>
      <c r="D523" s="224"/>
      <c r="E523"/>
    </row>
    <row r="524" spans="1:5" ht="12.75" x14ac:dyDescent="0.2">
      <c r="A524" s="225"/>
      <c r="B524" s="224"/>
      <c r="C524"/>
      <c r="D524" s="224"/>
      <c r="E524"/>
    </row>
    <row r="525" spans="1:5" ht="12.75" x14ac:dyDescent="0.2">
      <c r="A525" s="225"/>
      <c r="B525" s="224"/>
      <c r="C525"/>
      <c r="D525" s="224"/>
      <c r="E525"/>
    </row>
    <row r="526" spans="1:5" ht="12.75" x14ac:dyDescent="0.2">
      <c r="A526" s="225"/>
      <c r="B526" s="224"/>
      <c r="C526"/>
      <c r="D526" s="224"/>
      <c r="E526"/>
    </row>
    <row r="527" spans="1:5" ht="12.75" x14ac:dyDescent="0.2">
      <c r="A527" s="225"/>
      <c r="B527" s="224"/>
      <c r="C527"/>
      <c r="D527" s="224"/>
      <c r="E527"/>
    </row>
    <row r="528" spans="1:5" ht="12.75" x14ac:dyDescent="0.2">
      <c r="A528" s="225"/>
      <c r="B528" s="224"/>
      <c r="C528"/>
      <c r="D528" s="224"/>
      <c r="E528"/>
    </row>
    <row r="529" spans="1:5" ht="12.75" x14ac:dyDescent="0.2">
      <c r="A529" s="225"/>
      <c r="B529" s="224"/>
      <c r="C529"/>
      <c r="D529" s="224"/>
      <c r="E529"/>
    </row>
    <row r="530" spans="1:5" ht="12.75" x14ac:dyDescent="0.2">
      <c r="A530" s="225"/>
      <c r="B530" s="224"/>
      <c r="C530"/>
      <c r="D530" s="224"/>
      <c r="E530"/>
    </row>
    <row r="531" spans="1:5" ht="12.75" x14ac:dyDescent="0.2">
      <c r="A531" s="225"/>
      <c r="B531" s="224"/>
      <c r="C531"/>
      <c r="D531" s="224"/>
      <c r="E531"/>
    </row>
    <row r="532" spans="1:5" ht="12.75" x14ac:dyDescent="0.2">
      <c r="A532" s="225"/>
      <c r="B532" s="224"/>
      <c r="C532"/>
      <c r="D532" s="224"/>
      <c r="E532"/>
    </row>
    <row r="533" spans="1:5" ht="12.75" x14ac:dyDescent="0.2">
      <c r="A533" s="225"/>
      <c r="B533" s="224"/>
      <c r="C533"/>
      <c r="D533" s="224"/>
      <c r="E533"/>
    </row>
    <row r="534" spans="1:5" ht="12.75" x14ac:dyDescent="0.2">
      <c r="A534" s="225"/>
      <c r="B534" s="224"/>
      <c r="C534"/>
      <c r="D534" s="224"/>
      <c r="E534"/>
    </row>
    <row r="535" spans="1:5" ht="12.75" x14ac:dyDescent="0.2">
      <c r="A535" s="225"/>
      <c r="B535" s="224"/>
      <c r="C535"/>
      <c r="D535" s="224"/>
      <c r="E535"/>
    </row>
    <row r="536" spans="1:5" ht="12.75" x14ac:dyDescent="0.2">
      <c r="A536" s="225"/>
      <c r="B536" s="224"/>
      <c r="C536"/>
      <c r="D536" s="224"/>
      <c r="E536"/>
    </row>
    <row r="537" spans="1:5" ht="12.75" x14ac:dyDescent="0.2">
      <c r="A537" s="225"/>
      <c r="B537" s="224"/>
      <c r="C537"/>
      <c r="D537" s="224"/>
      <c r="E537"/>
    </row>
    <row r="538" spans="1:5" ht="12.75" x14ac:dyDescent="0.2">
      <c r="A538" s="225"/>
      <c r="B538" s="224"/>
      <c r="C538"/>
      <c r="D538" s="224"/>
      <c r="E538"/>
    </row>
    <row r="539" spans="1:5" ht="12.75" x14ac:dyDescent="0.2">
      <c r="A539" s="225"/>
      <c r="B539" s="224"/>
      <c r="C539"/>
      <c r="D539" s="224"/>
      <c r="E539"/>
    </row>
    <row r="540" spans="1:5" ht="12.75" x14ac:dyDescent="0.2">
      <c r="A540" s="225"/>
      <c r="B540" s="224"/>
      <c r="C540"/>
      <c r="D540" s="224"/>
      <c r="E540"/>
    </row>
    <row r="541" spans="1:5" ht="12.75" x14ac:dyDescent="0.2">
      <c r="A541" s="225"/>
      <c r="B541" s="224"/>
      <c r="C541"/>
      <c r="D541" s="224"/>
      <c r="E541"/>
    </row>
    <row r="542" spans="1:5" ht="12.75" x14ac:dyDescent="0.2">
      <c r="A542" s="225"/>
      <c r="B542" s="224"/>
      <c r="C542"/>
      <c r="D542" s="224"/>
      <c r="E542"/>
    </row>
    <row r="543" spans="1:5" ht="12.75" x14ac:dyDescent="0.2">
      <c r="A543" s="225"/>
      <c r="B543" s="224"/>
      <c r="C543"/>
      <c r="D543" s="224"/>
      <c r="E543"/>
    </row>
    <row r="544" spans="1:5" ht="12.75" x14ac:dyDescent="0.2">
      <c r="A544" s="225"/>
      <c r="B544" s="224"/>
      <c r="C544"/>
      <c r="D544" s="224"/>
      <c r="E544"/>
    </row>
    <row r="545" spans="1:5" ht="12.75" x14ac:dyDescent="0.2">
      <c r="A545" s="225"/>
      <c r="B545" s="224"/>
      <c r="C545"/>
      <c r="D545" s="224"/>
      <c r="E545"/>
    </row>
    <row r="546" spans="1:5" ht="12.75" x14ac:dyDescent="0.2">
      <c r="A546" s="225"/>
      <c r="B546" s="224"/>
      <c r="C546"/>
      <c r="D546" s="224"/>
      <c r="E546"/>
    </row>
    <row r="547" spans="1:5" ht="12.75" x14ac:dyDescent="0.2">
      <c r="A547" s="225"/>
      <c r="B547" s="224"/>
      <c r="C547"/>
      <c r="D547" s="224"/>
      <c r="E547"/>
    </row>
    <row r="548" spans="1:5" ht="12.75" x14ac:dyDescent="0.2">
      <c r="A548" s="225"/>
      <c r="B548" s="224"/>
      <c r="C548"/>
      <c r="D548" s="224"/>
      <c r="E548"/>
    </row>
    <row r="549" spans="1:5" ht="12.75" x14ac:dyDescent="0.2">
      <c r="A549" s="225"/>
      <c r="B549" s="224"/>
      <c r="C549"/>
      <c r="D549" s="224"/>
      <c r="E549"/>
    </row>
    <row r="550" spans="1:5" ht="12.75" x14ac:dyDescent="0.2">
      <c r="A550" s="225"/>
      <c r="B550" s="224"/>
      <c r="C550"/>
      <c r="D550" s="224"/>
      <c r="E550"/>
    </row>
    <row r="551" spans="1:5" ht="12.75" x14ac:dyDescent="0.2">
      <c r="A551" s="225"/>
      <c r="B551" s="224"/>
      <c r="C551"/>
      <c r="D551" s="224"/>
      <c r="E551"/>
    </row>
    <row r="552" spans="1:5" ht="12.75" x14ac:dyDescent="0.2">
      <c r="A552" s="225"/>
      <c r="B552" s="224"/>
      <c r="C552"/>
      <c r="D552" s="224"/>
      <c r="E552"/>
    </row>
    <row r="553" spans="1:5" ht="12.75" x14ac:dyDescent="0.2">
      <c r="A553" s="225"/>
      <c r="B553" s="224"/>
      <c r="C553"/>
      <c r="D553" s="224"/>
      <c r="E553"/>
    </row>
    <row r="554" spans="1:5" ht="12.75" x14ac:dyDescent="0.2">
      <c r="A554" s="225"/>
      <c r="B554" s="224"/>
      <c r="C554"/>
      <c r="D554" s="224"/>
      <c r="E554"/>
    </row>
    <row r="555" spans="1:5" ht="12.75" x14ac:dyDescent="0.2">
      <c r="A555" s="225"/>
      <c r="B555" s="224"/>
      <c r="C555"/>
      <c r="D555" s="224"/>
      <c r="E555"/>
    </row>
    <row r="556" spans="1:5" ht="12.75" x14ac:dyDescent="0.2">
      <c r="A556" s="225"/>
      <c r="B556" s="224"/>
      <c r="C556"/>
      <c r="D556" s="224"/>
      <c r="E556"/>
    </row>
    <row r="557" spans="1:5" ht="12.75" x14ac:dyDescent="0.2">
      <c r="A557" s="225"/>
      <c r="B557" s="224"/>
      <c r="C557"/>
      <c r="D557" s="224"/>
      <c r="E557"/>
    </row>
    <row r="558" spans="1:5" ht="12.75" x14ac:dyDescent="0.2">
      <c r="A558" s="225"/>
      <c r="B558" s="224"/>
      <c r="C558"/>
      <c r="D558" s="224"/>
      <c r="E558"/>
    </row>
    <row r="559" spans="1:5" ht="12.75" x14ac:dyDescent="0.2">
      <c r="A559" s="225"/>
      <c r="B559" s="224"/>
      <c r="C559"/>
      <c r="D559" s="224"/>
      <c r="E559"/>
    </row>
    <row r="560" spans="1:5" ht="12.75" x14ac:dyDescent="0.2">
      <c r="A560" s="225"/>
      <c r="B560" s="224"/>
      <c r="C560"/>
      <c r="D560" s="224"/>
      <c r="E560"/>
    </row>
    <row r="561" spans="1:5" ht="12.75" x14ac:dyDescent="0.2">
      <c r="A561" s="225"/>
      <c r="B561" s="224"/>
      <c r="C561"/>
      <c r="D561" s="224"/>
      <c r="E561"/>
    </row>
    <row r="562" spans="1:5" ht="12.75" x14ac:dyDescent="0.2">
      <c r="A562" s="225"/>
      <c r="B562" s="224"/>
      <c r="C562"/>
      <c r="D562" s="224"/>
      <c r="E562"/>
    </row>
    <row r="563" spans="1:5" ht="12.75" x14ac:dyDescent="0.2">
      <c r="A563" s="225"/>
      <c r="B563" s="224"/>
      <c r="C563"/>
      <c r="D563" s="224"/>
      <c r="E563"/>
    </row>
    <row r="564" spans="1:5" ht="12.75" x14ac:dyDescent="0.2">
      <c r="A564" s="225"/>
      <c r="B564" s="224"/>
      <c r="C564"/>
      <c r="D564" s="224"/>
      <c r="E564"/>
    </row>
    <row r="565" spans="1:5" ht="12.75" x14ac:dyDescent="0.2">
      <c r="A565" s="225"/>
      <c r="B565" s="224"/>
      <c r="C565"/>
      <c r="D565" s="224"/>
      <c r="E565"/>
    </row>
    <row r="566" spans="1:5" ht="12.75" x14ac:dyDescent="0.2">
      <c r="A566" s="225"/>
      <c r="B566" s="224"/>
      <c r="C566"/>
      <c r="D566" s="224"/>
      <c r="E566"/>
    </row>
    <row r="567" spans="1:5" ht="12.75" x14ac:dyDescent="0.2">
      <c r="A567" s="225"/>
      <c r="B567" s="224"/>
      <c r="C567"/>
      <c r="D567" s="224"/>
      <c r="E567"/>
    </row>
    <row r="568" spans="1:5" ht="12.75" x14ac:dyDescent="0.2">
      <c r="A568" s="225"/>
      <c r="B568" s="224"/>
      <c r="C568"/>
      <c r="D568" s="224"/>
      <c r="E568"/>
    </row>
    <row r="569" spans="1:5" ht="12.75" x14ac:dyDescent="0.2">
      <c r="A569" s="225"/>
      <c r="B569" s="224"/>
      <c r="C569"/>
      <c r="D569" s="224"/>
      <c r="E569"/>
    </row>
    <row r="570" spans="1:5" ht="12.75" x14ac:dyDescent="0.2">
      <c r="A570" s="225"/>
      <c r="B570" s="224"/>
      <c r="C570"/>
      <c r="D570" s="224"/>
      <c r="E570"/>
    </row>
    <row r="571" spans="1:5" ht="12.75" x14ac:dyDescent="0.2">
      <c r="A571" s="225"/>
      <c r="B571" s="224"/>
      <c r="C571"/>
      <c r="D571" s="224"/>
      <c r="E571"/>
    </row>
    <row r="572" spans="1:5" ht="12.75" x14ac:dyDescent="0.2">
      <c r="A572" s="225"/>
      <c r="B572" s="224"/>
      <c r="C572"/>
      <c r="D572" s="224"/>
      <c r="E572"/>
    </row>
    <row r="573" spans="1:5" ht="12.75" x14ac:dyDescent="0.2">
      <c r="A573" s="225"/>
      <c r="B573" s="224"/>
      <c r="C573"/>
      <c r="D573" s="224"/>
      <c r="E573"/>
    </row>
    <row r="574" spans="1:5" ht="12.75" x14ac:dyDescent="0.2">
      <c r="A574" s="225"/>
      <c r="B574" s="224"/>
      <c r="C574"/>
      <c r="D574" s="224"/>
      <c r="E574"/>
    </row>
    <row r="575" spans="1:5" ht="12.75" x14ac:dyDescent="0.2">
      <c r="A575" s="225"/>
      <c r="B575" s="224"/>
      <c r="C575"/>
      <c r="D575" s="224"/>
      <c r="E575"/>
    </row>
    <row r="576" spans="1:5" ht="12.75" x14ac:dyDescent="0.2">
      <c r="A576" s="225"/>
      <c r="B576" s="224"/>
      <c r="C576"/>
      <c r="D576" s="224"/>
      <c r="E576"/>
    </row>
    <row r="577" spans="1:5" ht="12.75" x14ac:dyDescent="0.2">
      <c r="A577" s="225"/>
      <c r="B577" s="224"/>
      <c r="C577"/>
      <c r="D577" s="224"/>
      <c r="E577"/>
    </row>
    <row r="578" spans="1:5" ht="12.75" x14ac:dyDescent="0.2">
      <c r="A578" s="225"/>
      <c r="B578" s="224"/>
      <c r="C578"/>
      <c r="D578" s="224"/>
      <c r="E578"/>
    </row>
    <row r="579" spans="1:5" ht="12.75" x14ac:dyDescent="0.2">
      <c r="A579" s="225"/>
      <c r="B579" s="224"/>
      <c r="C579"/>
      <c r="D579" s="224"/>
      <c r="E579"/>
    </row>
    <row r="580" spans="1:5" ht="12.75" x14ac:dyDescent="0.2">
      <c r="A580" s="225"/>
      <c r="B580" s="224"/>
      <c r="C580"/>
      <c r="D580" s="224"/>
      <c r="E580"/>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AL580"/>
  <sheetViews>
    <sheetView zoomScaleNormal="100" workbookViewId="0">
      <selection activeCell="A28" sqref="A8:A64"/>
      <pivotSelection pane="bottomRight" showHeader="1" dimension="1" activeRow="27" click="1" r:id="rId1">
        <pivotArea dataOnly="0" labelOnly="1" fieldPosition="0">
          <references count="1">
            <reference field="5" count="0"/>
          </references>
        </pivotArea>
      </pivotSelection>
    </sheetView>
  </sheetViews>
  <sheetFormatPr defaultColWidth="8.85546875" defaultRowHeight="11.25" x14ac:dyDescent="0.2"/>
  <cols>
    <col min="1" max="1" width="81.85546875" style="228" bestFit="1" customWidth="1"/>
    <col min="2" max="2" width="14.85546875" style="150" bestFit="1" customWidth="1"/>
    <col min="3" max="3" width="10.28515625" style="150" bestFit="1" customWidth="1"/>
    <col min="4" max="4" width="18.28515625" style="150" bestFit="1" customWidth="1"/>
    <col min="5" max="5" width="13.7109375" style="150" bestFit="1" customWidth="1"/>
    <col min="6" max="6" width="6.85546875" style="147" bestFit="1" customWidth="1"/>
    <col min="7" max="7" width="12.28515625" style="147" bestFit="1" customWidth="1"/>
    <col min="8" max="8" width="10.28515625" style="147" bestFit="1" customWidth="1"/>
    <col min="9" max="9" width="14.85546875" style="147" bestFit="1" customWidth="1"/>
    <col min="10" max="10" width="10.28515625" style="147" bestFit="1" customWidth="1"/>
    <col min="11" max="11" width="14.85546875" style="147" bestFit="1" customWidth="1"/>
    <col min="12" max="12" width="13.7109375" style="147" bestFit="1" customWidth="1"/>
    <col min="13" max="13" width="18.28515625" style="147" bestFit="1" customWidth="1"/>
    <col min="14" max="14" width="28.85546875" style="147" bestFit="1" customWidth="1"/>
    <col min="15" max="15" width="5.7109375" style="147" bestFit="1" customWidth="1"/>
    <col min="16" max="16" width="6.7109375" style="147" bestFit="1" customWidth="1"/>
    <col min="17" max="17" width="10.42578125" style="147" bestFit="1" customWidth="1"/>
    <col min="18" max="18" width="18.85546875" style="147" bestFit="1" customWidth="1"/>
    <col min="19" max="19" width="40.7109375" style="147" bestFit="1" customWidth="1"/>
    <col min="20" max="20" width="97.28515625" style="147" bestFit="1" customWidth="1"/>
    <col min="21" max="21" width="15.5703125" style="147" bestFit="1" customWidth="1"/>
    <col min="22" max="22" width="7.28515625" style="147" bestFit="1" customWidth="1"/>
    <col min="23" max="23" width="5.7109375" style="147" bestFit="1" customWidth="1"/>
    <col min="24" max="24" width="6.85546875" style="147" bestFit="1" customWidth="1"/>
    <col min="25" max="25" width="5.7109375" style="147" bestFit="1" customWidth="1"/>
    <col min="26" max="26" width="6.85546875" style="147" bestFit="1" customWidth="1"/>
    <col min="27" max="27" width="5.7109375" style="147" bestFit="1" customWidth="1"/>
    <col min="28" max="28" width="6.85546875" style="147" bestFit="1" customWidth="1"/>
    <col min="29" max="29" width="5.7109375" style="147" bestFit="1" customWidth="1"/>
    <col min="30" max="30" width="6.85546875" style="147" bestFit="1" customWidth="1"/>
    <col min="31" max="31" width="5.7109375" style="147" bestFit="1" customWidth="1"/>
    <col min="32" max="32" width="6.85546875" style="147" bestFit="1" customWidth="1"/>
    <col min="33" max="33" width="5.7109375" style="147" bestFit="1" customWidth="1"/>
    <col min="34" max="34" width="7.7109375" style="147" bestFit="1" customWidth="1"/>
    <col min="35" max="35" width="6.42578125" style="147" bestFit="1" customWidth="1"/>
    <col min="36" max="36" width="6.85546875" style="147" bestFit="1" customWidth="1"/>
    <col min="37" max="37" width="6.42578125" style="147" bestFit="1" customWidth="1"/>
    <col min="38" max="38" width="7.28515625" style="147" bestFit="1" customWidth="1"/>
    <col min="39" max="39" width="82.28515625" style="147" bestFit="1" customWidth="1"/>
    <col min="40" max="40" width="45.140625" style="147" bestFit="1" customWidth="1"/>
    <col min="41" max="41" width="40" style="147" bestFit="1" customWidth="1"/>
    <col min="42" max="42" width="54.5703125" style="147" bestFit="1" customWidth="1"/>
    <col min="43" max="43" width="51.28515625" style="147" bestFit="1" customWidth="1"/>
    <col min="44" max="44" width="113.28515625" style="147" bestFit="1" customWidth="1"/>
    <col min="45" max="45" width="56.7109375" style="147" bestFit="1" customWidth="1"/>
    <col min="46" max="46" width="109.28515625" style="147" bestFit="1" customWidth="1"/>
    <col min="47" max="47" width="53.42578125" style="147" bestFit="1" customWidth="1"/>
    <col min="48" max="48" width="64.140625" style="147" bestFit="1" customWidth="1"/>
    <col min="49" max="49" width="68.7109375" style="147" bestFit="1" customWidth="1"/>
    <col min="50" max="50" width="61.28515625" style="147" bestFit="1" customWidth="1"/>
    <col min="51" max="51" width="117.42578125" style="147" bestFit="1" customWidth="1"/>
    <col min="52" max="52" width="98.140625" style="147" bestFit="1" customWidth="1"/>
    <col min="53" max="53" width="170.42578125" style="147" bestFit="1" customWidth="1"/>
    <col min="54" max="54" width="65.5703125" style="147" bestFit="1" customWidth="1"/>
    <col min="55" max="55" width="89.7109375" style="147" bestFit="1" customWidth="1"/>
    <col min="56" max="56" width="100.42578125" style="147" bestFit="1" customWidth="1"/>
    <col min="57" max="57" width="106.28515625" style="147" bestFit="1" customWidth="1"/>
    <col min="58" max="58" width="137.85546875" style="147" bestFit="1" customWidth="1"/>
    <col min="59" max="59" width="207.7109375" style="147" bestFit="1" customWidth="1"/>
    <col min="60" max="60" width="103.140625" style="147" bestFit="1" customWidth="1"/>
    <col min="61" max="61" width="89.5703125" style="147" bestFit="1" customWidth="1"/>
    <col min="62" max="62" width="114.28515625" style="147" bestFit="1" customWidth="1"/>
    <col min="63" max="63" width="27.28515625" style="147" bestFit="1" customWidth="1"/>
    <col min="64" max="64" width="57.28515625" style="147" bestFit="1" customWidth="1"/>
    <col min="65" max="65" width="34.5703125" style="147" bestFit="1" customWidth="1"/>
    <col min="66" max="66" width="40.140625" style="147" bestFit="1" customWidth="1"/>
    <col min="67" max="67" width="42.5703125" style="147" bestFit="1" customWidth="1"/>
    <col min="68" max="68" width="67.7109375" style="147" bestFit="1" customWidth="1"/>
    <col min="69" max="69" width="62.5703125" style="147" bestFit="1" customWidth="1"/>
    <col min="70" max="70" width="67.7109375" style="147" bestFit="1" customWidth="1"/>
    <col min="71" max="71" width="93.140625" style="147" bestFit="1" customWidth="1"/>
    <col min="72" max="72" width="87.140625" style="147" bestFit="1" customWidth="1"/>
    <col min="73" max="73" width="97.140625" style="147" bestFit="1" customWidth="1"/>
    <col min="74" max="74" width="42.7109375" style="147" bestFit="1" customWidth="1"/>
    <col min="75" max="75" width="118.85546875" style="147" bestFit="1" customWidth="1"/>
    <col min="76" max="76" width="59.5703125" style="147" bestFit="1" customWidth="1"/>
    <col min="77" max="77" width="76.7109375" style="147" bestFit="1" customWidth="1"/>
    <col min="78" max="78" width="55.42578125" style="147" bestFit="1" customWidth="1"/>
    <col min="79" max="79" width="9.140625" style="147" bestFit="1" customWidth="1"/>
    <col min="80" max="80" width="9.5703125" style="147" bestFit="1" customWidth="1"/>
    <col min="81" max="81" width="13.7109375" style="147" bestFit="1" customWidth="1"/>
    <col min="82" max="82" width="5.28515625" style="147" bestFit="1" customWidth="1"/>
    <col min="83" max="83" width="36.42578125" style="147" bestFit="1" customWidth="1"/>
    <col min="84" max="84" width="35.7109375" style="147" bestFit="1" customWidth="1"/>
    <col min="85" max="85" width="32.42578125" style="147" bestFit="1" customWidth="1"/>
    <col min="86" max="86" width="4.140625" style="147" bestFit="1" customWidth="1"/>
    <col min="87" max="87" width="23.28515625" style="147" bestFit="1" customWidth="1"/>
    <col min="88" max="88" width="24.5703125" style="147" bestFit="1" customWidth="1"/>
    <col min="89" max="89" width="58" style="147" bestFit="1" customWidth="1"/>
    <col min="90" max="90" width="15.28515625" style="147" bestFit="1" customWidth="1"/>
    <col min="91" max="91" width="21.85546875" style="147" bestFit="1" customWidth="1"/>
    <col min="92" max="92" width="15.28515625" style="147" bestFit="1" customWidth="1"/>
    <col min="93" max="93" width="14" style="147" bestFit="1" customWidth="1"/>
    <col min="94" max="94" width="141.28515625" style="147" bestFit="1" customWidth="1"/>
    <col min="95" max="95" width="17.7109375" style="147" bestFit="1" customWidth="1"/>
    <col min="96" max="96" width="143.28515625" style="147" bestFit="1" customWidth="1"/>
    <col min="97" max="97" width="19.7109375" style="147" bestFit="1" customWidth="1"/>
    <col min="98" max="98" width="37.140625" style="147" bestFit="1" customWidth="1"/>
    <col min="99" max="99" width="7.42578125" style="147" bestFit="1" customWidth="1"/>
    <col min="100" max="100" width="8.5703125" style="147" bestFit="1" customWidth="1"/>
    <col min="101" max="101" width="26.7109375" style="147" bestFit="1" customWidth="1"/>
    <col min="102" max="102" width="22.7109375" style="147" bestFit="1" customWidth="1"/>
    <col min="103" max="103" width="13.7109375" style="147" bestFit="1" customWidth="1"/>
    <col min="104" max="104" width="25.140625" style="147" bestFit="1" customWidth="1"/>
    <col min="105" max="105" width="49.140625" style="147" bestFit="1" customWidth="1"/>
    <col min="106" max="106" width="14" style="147" bestFit="1" customWidth="1"/>
    <col min="107" max="107" width="53.7109375" style="147" bestFit="1" customWidth="1"/>
    <col min="108" max="108" width="33.7109375" style="147" bestFit="1" customWidth="1"/>
    <col min="109" max="109" width="88.85546875" style="147" bestFit="1" customWidth="1"/>
    <col min="110" max="110" width="58.140625" style="147" bestFit="1" customWidth="1"/>
    <col min="111" max="111" width="20.42578125" style="147" bestFit="1" customWidth="1"/>
    <col min="112" max="112" width="10.7109375" style="147" bestFit="1" customWidth="1"/>
    <col min="113" max="113" width="20.140625" style="147" bestFit="1" customWidth="1"/>
    <col min="114" max="114" width="6.140625" style="147" bestFit="1" customWidth="1"/>
    <col min="115" max="115" width="6.42578125" style="147" bestFit="1" customWidth="1"/>
    <col min="116" max="116" width="34" style="147" bestFit="1" customWidth="1"/>
    <col min="117" max="117" width="38.140625" style="147" bestFit="1" customWidth="1"/>
    <col min="118" max="118" width="10.5703125" style="147" bestFit="1" customWidth="1"/>
    <col min="119" max="119" width="17.7109375" style="147" bestFit="1" customWidth="1"/>
    <col min="120" max="120" width="167.7109375" style="147" bestFit="1" customWidth="1"/>
    <col min="121" max="121" width="61.28515625" style="147" bestFit="1" customWidth="1"/>
    <col min="122" max="122" width="51.28515625" style="147" bestFit="1" customWidth="1"/>
    <col min="123" max="123" width="57.140625" style="147" bestFit="1" customWidth="1"/>
    <col min="124" max="124" width="61.28515625" style="147" bestFit="1" customWidth="1"/>
    <col min="125" max="125" width="43.7109375" style="147" bestFit="1" customWidth="1"/>
    <col min="126" max="126" width="54.42578125" style="147" bestFit="1" customWidth="1"/>
    <col min="127" max="127" width="57.28515625" style="147" bestFit="1" customWidth="1"/>
    <col min="128" max="128" width="71" style="147" bestFit="1" customWidth="1"/>
    <col min="129" max="129" width="39.7109375" style="147" bestFit="1" customWidth="1"/>
    <col min="130" max="130" width="35.140625" style="147" bestFit="1" customWidth="1"/>
    <col min="131" max="131" width="192.85546875" style="147" bestFit="1" customWidth="1"/>
    <col min="132" max="132" width="53.28515625" style="147" bestFit="1" customWidth="1"/>
    <col min="133" max="133" width="48.85546875" style="147" bestFit="1" customWidth="1"/>
    <col min="134" max="134" width="73.7109375" style="147" bestFit="1" customWidth="1"/>
    <col min="135" max="135" width="65.140625" style="147" bestFit="1" customWidth="1"/>
    <col min="136" max="136" width="123.7109375" style="147" bestFit="1" customWidth="1"/>
    <col min="137" max="137" width="121.7109375" style="147" bestFit="1" customWidth="1"/>
    <col min="138" max="138" width="48.42578125" style="147" bestFit="1" customWidth="1"/>
    <col min="139" max="139" width="101" style="147" bestFit="1" customWidth="1"/>
    <col min="140" max="140" width="5.28515625" style="147" bestFit="1" customWidth="1"/>
    <col min="141" max="141" width="4.140625" style="147" bestFit="1" customWidth="1"/>
    <col min="142" max="142" width="9.85546875" style="147" bestFit="1" customWidth="1"/>
    <col min="143" max="143" width="7.42578125" style="147" bestFit="1" customWidth="1"/>
    <col min="144" max="144" width="153.28515625" style="147" bestFit="1" customWidth="1"/>
    <col min="145" max="145" width="13.7109375" style="147" bestFit="1" customWidth="1"/>
    <col min="146" max="146" width="41.42578125" style="147" bestFit="1" customWidth="1"/>
    <col min="147" max="147" width="7" style="147" bestFit="1" customWidth="1"/>
    <col min="148" max="148" width="21.7109375" style="147" bestFit="1" customWidth="1"/>
    <col min="149" max="149" width="10.28515625" style="147" bestFit="1" customWidth="1"/>
    <col min="150" max="150" width="10.5703125" style="147" bestFit="1" customWidth="1"/>
    <col min="151" max="151" width="124.42578125" style="147" bestFit="1" customWidth="1"/>
    <col min="152" max="152" width="83.85546875" style="147" bestFit="1" customWidth="1"/>
    <col min="153" max="153" width="41.28515625" style="147" bestFit="1" customWidth="1"/>
    <col min="154" max="154" width="78.140625" style="147" bestFit="1" customWidth="1"/>
    <col min="155" max="155" width="49" style="147" bestFit="1" customWidth="1"/>
    <col min="156" max="156" width="64.85546875" style="147" bestFit="1" customWidth="1"/>
    <col min="157" max="157" width="73.7109375" style="147" bestFit="1" customWidth="1"/>
    <col min="158" max="158" width="8.7109375" style="147" bestFit="1" customWidth="1"/>
    <col min="159" max="159" width="5.28515625" style="147" bestFit="1" customWidth="1"/>
    <col min="160" max="160" width="24.28515625" style="147" bestFit="1" customWidth="1"/>
    <col min="161" max="161" width="12" style="147" bestFit="1" customWidth="1"/>
    <col min="162" max="162" width="18.28515625" style="147" bestFit="1" customWidth="1"/>
    <col min="163" max="163" width="16.140625" style="147" bestFit="1" customWidth="1"/>
    <col min="164" max="164" width="38" style="147" bestFit="1" customWidth="1"/>
    <col min="165" max="165" width="7.42578125" style="147" bestFit="1" customWidth="1"/>
    <col min="166" max="166" width="8.5703125" style="147" bestFit="1" customWidth="1"/>
    <col min="167" max="167" width="13.7109375" style="147" bestFit="1" customWidth="1"/>
    <col min="168" max="168" width="24.7109375" style="147" bestFit="1" customWidth="1"/>
    <col min="169" max="169" width="53.28515625" style="147" bestFit="1" customWidth="1"/>
    <col min="170" max="170" width="126.85546875" style="147" bestFit="1" customWidth="1"/>
    <col min="171" max="171" width="20.28515625" style="147" bestFit="1" customWidth="1"/>
    <col min="172" max="172" width="7" style="147" bestFit="1" customWidth="1"/>
    <col min="173" max="173" width="9.5703125" style="147" bestFit="1" customWidth="1"/>
    <col min="174" max="16384" width="8.85546875" style="147"/>
  </cols>
  <sheetData>
    <row r="1" spans="1:38" ht="12.75" x14ac:dyDescent="0.2">
      <c r="A1" s="225"/>
      <c r="B1"/>
    </row>
    <row r="2" spans="1:38" ht="12.75" x14ac:dyDescent="0.2">
      <c r="A2" s="225"/>
      <c r="B2"/>
    </row>
    <row r="3" spans="1:38" ht="12.75" x14ac:dyDescent="0.2">
      <c r="A3" s="225"/>
      <c r="B3"/>
      <c r="C3"/>
      <c r="D3" s="224"/>
      <c r="E3"/>
      <c r="F3"/>
      <c r="G3"/>
      <c r="H3"/>
      <c r="I3"/>
      <c r="J3"/>
      <c r="K3"/>
      <c r="L3"/>
      <c r="M3"/>
      <c r="N3"/>
      <c r="O3"/>
      <c r="P3"/>
      <c r="Q3"/>
      <c r="R3"/>
      <c r="S3"/>
      <c r="T3"/>
      <c r="U3"/>
      <c r="V3"/>
      <c r="W3"/>
      <c r="X3"/>
      <c r="Y3"/>
      <c r="Z3"/>
      <c r="AA3"/>
      <c r="AB3"/>
    </row>
    <row r="4" spans="1:38" ht="12.75" x14ac:dyDescent="0.2">
      <c r="B4" s="148" t="s">
        <v>1164</v>
      </c>
      <c r="C4" s="147"/>
      <c r="F4"/>
      <c r="G4"/>
      <c r="H4"/>
      <c r="I4"/>
      <c r="J4"/>
      <c r="K4"/>
      <c r="L4"/>
      <c r="M4"/>
      <c r="N4"/>
      <c r="O4"/>
      <c r="P4"/>
      <c r="Q4"/>
      <c r="R4"/>
      <c r="S4"/>
      <c r="T4"/>
      <c r="U4"/>
      <c r="V4"/>
      <c r="W4"/>
      <c r="X4"/>
      <c r="Y4"/>
      <c r="Z4"/>
      <c r="AA4"/>
      <c r="AB4"/>
      <c r="AC4"/>
      <c r="AD4"/>
      <c r="AE4"/>
      <c r="AF4"/>
      <c r="AG4"/>
      <c r="AH4"/>
      <c r="AI4"/>
      <c r="AJ4"/>
      <c r="AK4"/>
      <c r="AL4"/>
    </row>
    <row r="5" spans="1:38" ht="12.75" x14ac:dyDescent="0.2">
      <c r="B5" s="147" t="s">
        <v>43</v>
      </c>
      <c r="C5" s="147"/>
      <c r="D5" s="150" t="s">
        <v>1203</v>
      </c>
      <c r="E5" s="150" t="s">
        <v>1202</v>
      </c>
      <c r="F5"/>
      <c r="G5"/>
      <c r="H5"/>
      <c r="I5"/>
      <c r="J5"/>
      <c r="K5"/>
      <c r="L5"/>
      <c r="M5"/>
      <c r="N5"/>
      <c r="O5"/>
      <c r="P5"/>
      <c r="Q5"/>
      <c r="R5"/>
      <c r="S5"/>
      <c r="T5"/>
      <c r="U5"/>
      <c r="V5"/>
      <c r="W5"/>
      <c r="X5"/>
      <c r="Y5"/>
      <c r="Z5"/>
      <c r="AA5"/>
      <c r="AB5"/>
      <c r="AC5"/>
      <c r="AD5"/>
      <c r="AE5"/>
      <c r="AF5"/>
      <c r="AG5"/>
      <c r="AH5"/>
      <c r="AI5"/>
      <c r="AJ5"/>
      <c r="AK5"/>
      <c r="AL5"/>
    </row>
    <row r="6" spans="1:38" ht="12.75" x14ac:dyDescent="0.2">
      <c r="A6" s="226" t="s">
        <v>1032</v>
      </c>
      <c r="B6" s="147" t="s">
        <v>1191</v>
      </c>
      <c r="C6" s="147" t="s">
        <v>1201</v>
      </c>
      <c r="F6"/>
      <c r="G6"/>
      <c r="H6"/>
      <c r="I6"/>
      <c r="J6"/>
      <c r="K6"/>
      <c r="L6"/>
      <c r="M6"/>
      <c r="N6"/>
      <c r="O6"/>
      <c r="P6"/>
      <c r="Q6"/>
      <c r="R6"/>
      <c r="S6"/>
      <c r="T6"/>
      <c r="U6"/>
      <c r="V6"/>
      <c r="W6"/>
      <c r="X6"/>
      <c r="Y6"/>
      <c r="Z6"/>
      <c r="AA6"/>
      <c r="AB6"/>
      <c r="AC6"/>
      <c r="AD6"/>
      <c r="AE6"/>
      <c r="AF6"/>
      <c r="AG6"/>
      <c r="AH6"/>
      <c r="AI6"/>
      <c r="AJ6"/>
      <c r="AK6"/>
      <c r="AL6"/>
    </row>
    <row r="7" spans="1:38" ht="12.75" x14ac:dyDescent="0.2">
      <c r="A7" s="227" t="s">
        <v>1033</v>
      </c>
      <c r="B7" s="149"/>
      <c r="F7"/>
      <c r="G7"/>
      <c r="H7"/>
      <c r="I7"/>
      <c r="J7"/>
      <c r="K7"/>
      <c r="L7"/>
      <c r="M7"/>
      <c r="N7"/>
      <c r="O7"/>
      <c r="P7"/>
      <c r="Q7"/>
      <c r="R7"/>
      <c r="S7"/>
      <c r="T7"/>
      <c r="U7"/>
      <c r="V7"/>
      <c r="W7"/>
      <c r="X7"/>
      <c r="Y7"/>
      <c r="Z7"/>
      <c r="AA7"/>
      <c r="AB7"/>
      <c r="AC7"/>
      <c r="AD7"/>
      <c r="AE7"/>
      <c r="AF7"/>
      <c r="AG7"/>
      <c r="AH7"/>
      <c r="AI7"/>
      <c r="AJ7"/>
      <c r="AK7"/>
      <c r="AL7"/>
    </row>
    <row r="8" spans="1:38" ht="12.75" x14ac:dyDescent="0.2">
      <c r="A8" s="227" t="s">
        <v>214</v>
      </c>
      <c r="B8" s="149">
        <v>16</v>
      </c>
      <c r="C8" s="150">
        <v>21500</v>
      </c>
      <c r="D8" s="150">
        <v>16</v>
      </c>
      <c r="E8" s="150">
        <v>21500</v>
      </c>
      <c r="F8"/>
      <c r="G8"/>
      <c r="H8"/>
      <c r="I8"/>
      <c r="J8"/>
      <c r="K8"/>
      <c r="L8"/>
      <c r="M8"/>
      <c r="N8"/>
      <c r="O8"/>
      <c r="P8"/>
      <c r="Q8"/>
      <c r="R8"/>
      <c r="S8"/>
      <c r="T8"/>
      <c r="U8"/>
      <c r="V8"/>
      <c r="W8"/>
      <c r="X8"/>
      <c r="Y8"/>
      <c r="Z8"/>
      <c r="AA8"/>
      <c r="AB8"/>
      <c r="AC8"/>
      <c r="AD8"/>
      <c r="AE8"/>
      <c r="AF8"/>
      <c r="AG8"/>
      <c r="AH8"/>
      <c r="AI8"/>
      <c r="AJ8"/>
      <c r="AK8"/>
      <c r="AL8"/>
    </row>
    <row r="9" spans="1:38" ht="12.75" x14ac:dyDescent="0.2">
      <c r="A9" s="227" t="s">
        <v>62</v>
      </c>
      <c r="B9" s="149">
        <v>4</v>
      </c>
      <c r="C9" s="150">
        <v>4000</v>
      </c>
      <c r="D9" s="150">
        <v>4</v>
      </c>
      <c r="E9" s="150">
        <v>4000</v>
      </c>
      <c r="F9"/>
      <c r="G9"/>
      <c r="H9"/>
      <c r="I9"/>
      <c r="J9"/>
      <c r="K9"/>
      <c r="L9"/>
      <c r="M9"/>
      <c r="N9"/>
      <c r="O9"/>
      <c r="P9"/>
      <c r="Q9"/>
      <c r="R9"/>
      <c r="S9"/>
      <c r="T9"/>
      <c r="U9"/>
      <c r="V9"/>
      <c r="W9"/>
      <c r="X9"/>
      <c r="Y9"/>
      <c r="Z9"/>
      <c r="AA9"/>
      <c r="AB9"/>
      <c r="AC9"/>
      <c r="AD9"/>
      <c r="AE9"/>
      <c r="AF9"/>
      <c r="AG9"/>
      <c r="AH9"/>
      <c r="AI9"/>
      <c r="AJ9"/>
      <c r="AK9"/>
      <c r="AL9"/>
    </row>
    <row r="10" spans="1:38" ht="12.75" x14ac:dyDescent="0.2">
      <c r="A10" s="227" t="s">
        <v>127</v>
      </c>
      <c r="B10" s="149">
        <v>1</v>
      </c>
      <c r="C10" s="150">
        <v>15000</v>
      </c>
      <c r="D10" s="150">
        <v>1</v>
      </c>
      <c r="E10" s="150">
        <v>15000</v>
      </c>
      <c r="F10"/>
      <c r="G10"/>
      <c r="H10"/>
      <c r="I10"/>
      <c r="J10"/>
      <c r="K10"/>
      <c r="L10"/>
      <c r="M10"/>
      <c r="N10"/>
      <c r="O10"/>
      <c r="P10"/>
      <c r="Q10"/>
      <c r="R10"/>
      <c r="S10"/>
      <c r="T10"/>
      <c r="U10"/>
      <c r="V10"/>
      <c r="W10"/>
      <c r="X10"/>
      <c r="Y10"/>
      <c r="Z10"/>
      <c r="AA10"/>
      <c r="AB10"/>
      <c r="AC10"/>
      <c r="AD10"/>
      <c r="AE10"/>
      <c r="AF10"/>
      <c r="AG10"/>
      <c r="AH10"/>
      <c r="AI10"/>
      <c r="AJ10"/>
      <c r="AK10"/>
      <c r="AL10"/>
    </row>
    <row r="11" spans="1:38" ht="12.75" x14ac:dyDescent="0.2">
      <c r="A11" s="227" t="s">
        <v>129</v>
      </c>
      <c r="B11" s="149">
        <v>1</v>
      </c>
      <c r="C11" s="150">
        <v>2500</v>
      </c>
      <c r="D11" s="150">
        <v>1</v>
      </c>
      <c r="E11" s="150">
        <v>2500</v>
      </c>
      <c r="F11"/>
      <c r="G11"/>
      <c r="H11"/>
      <c r="I11"/>
      <c r="J11"/>
      <c r="K11"/>
      <c r="L11"/>
      <c r="M11"/>
      <c r="N11"/>
      <c r="O11"/>
      <c r="P11"/>
      <c r="Q11"/>
      <c r="R11"/>
      <c r="S11"/>
      <c r="T11"/>
      <c r="U11"/>
      <c r="V11"/>
      <c r="W11"/>
      <c r="X11"/>
      <c r="Y11"/>
      <c r="Z11"/>
      <c r="AA11"/>
      <c r="AB11"/>
      <c r="AC11"/>
      <c r="AD11"/>
      <c r="AE11"/>
      <c r="AF11"/>
      <c r="AG11"/>
      <c r="AH11"/>
      <c r="AI11"/>
      <c r="AJ11"/>
      <c r="AK11"/>
      <c r="AL11"/>
    </row>
    <row r="12" spans="1:38" ht="12.75" x14ac:dyDescent="0.2">
      <c r="A12" s="227" t="s">
        <v>131</v>
      </c>
      <c r="B12" s="149">
        <v>2</v>
      </c>
      <c r="C12" s="150">
        <v>8000</v>
      </c>
      <c r="D12" s="150">
        <v>2</v>
      </c>
      <c r="E12" s="150">
        <v>8000</v>
      </c>
      <c r="F12"/>
      <c r="G12"/>
      <c r="H12"/>
      <c r="I12"/>
      <c r="J12"/>
      <c r="K12"/>
      <c r="L12"/>
      <c r="M12"/>
      <c r="N12"/>
      <c r="O12"/>
      <c r="P12"/>
      <c r="Q12"/>
      <c r="R12"/>
      <c r="S12"/>
      <c r="T12"/>
      <c r="U12"/>
      <c r="V12"/>
      <c r="W12"/>
      <c r="X12"/>
      <c r="Y12"/>
      <c r="Z12"/>
      <c r="AA12"/>
      <c r="AB12"/>
      <c r="AC12"/>
      <c r="AD12"/>
      <c r="AE12"/>
      <c r="AF12"/>
      <c r="AG12"/>
      <c r="AH12"/>
      <c r="AI12"/>
      <c r="AJ12"/>
      <c r="AK12"/>
      <c r="AL12"/>
    </row>
    <row r="13" spans="1:38" ht="12.75" x14ac:dyDescent="0.2">
      <c r="A13" s="227" t="s">
        <v>112</v>
      </c>
      <c r="B13" s="149">
        <v>2</v>
      </c>
      <c r="C13" s="150">
        <v>5000</v>
      </c>
      <c r="D13" s="150">
        <v>2</v>
      </c>
      <c r="E13" s="150">
        <v>5000</v>
      </c>
      <c r="F13"/>
      <c r="G13" s="224"/>
      <c r="H13"/>
      <c r="I13"/>
      <c r="J13"/>
      <c r="K13"/>
      <c r="L13"/>
      <c r="M13"/>
      <c r="N13"/>
      <c r="O13"/>
      <c r="P13"/>
      <c r="Q13"/>
      <c r="R13"/>
      <c r="S13"/>
      <c r="T13"/>
      <c r="U13"/>
      <c r="V13"/>
      <c r="W13"/>
      <c r="X13"/>
      <c r="Y13"/>
      <c r="Z13"/>
      <c r="AA13"/>
      <c r="AB13"/>
      <c r="AC13"/>
      <c r="AD13"/>
      <c r="AE13"/>
      <c r="AF13"/>
      <c r="AG13"/>
      <c r="AH13"/>
      <c r="AI13"/>
      <c r="AJ13"/>
      <c r="AK13"/>
      <c r="AL13"/>
    </row>
    <row r="14" spans="1:38" ht="12.75" x14ac:dyDescent="0.2">
      <c r="A14" s="227" t="s">
        <v>96</v>
      </c>
      <c r="B14" s="149">
        <v>3</v>
      </c>
      <c r="C14" s="150">
        <v>21000</v>
      </c>
      <c r="D14" s="150">
        <v>3</v>
      </c>
      <c r="E14" s="150">
        <v>21000</v>
      </c>
      <c r="F14"/>
      <c r="G14"/>
      <c r="H14"/>
      <c r="I14"/>
      <c r="J14"/>
      <c r="K14"/>
      <c r="L14"/>
      <c r="M14"/>
      <c r="N14"/>
      <c r="O14"/>
      <c r="P14"/>
      <c r="Q14"/>
      <c r="R14"/>
      <c r="S14"/>
      <c r="T14"/>
      <c r="U14"/>
      <c r="V14"/>
      <c r="W14"/>
      <c r="X14"/>
      <c r="Y14"/>
      <c r="Z14"/>
      <c r="AA14"/>
      <c r="AB14"/>
      <c r="AC14"/>
      <c r="AD14"/>
      <c r="AE14"/>
      <c r="AF14"/>
      <c r="AG14"/>
      <c r="AH14"/>
      <c r="AI14"/>
      <c r="AJ14"/>
      <c r="AK14"/>
      <c r="AL14"/>
    </row>
    <row r="15" spans="1:38" ht="12.75" x14ac:dyDescent="0.2">
      <c r="A15" s="227" t="s">
        <v>313</v>
      </c>
      <c r="B15" s="149">
        <v>1</v>
      </c>
      <c r="C15" s="150">
        <v>1000</v>
      </c>
      <c r="D15" s="150">
        <v>1</v>
      </c>
      <c r="E15" s="150">
        <v>1000</v>
      </c>
      <c r="F15"/>
      <c r="G15"/>
      <c r="H15"/>
      <c r="I15"/>
      <c r="J15"/>
      <c r="K15"/>
      <c r="L15"/>
      <c r="M15"/>
      <c r="N15"/>
      <c r="O15"/>
      <c r="P15"/>
      <c r="Q15"/>
      <c r="R15"/>
      <c r="S15"/>
      <c r="T15"/>
      <c r="U15"/>
      <c r="V15"/>
      <c r="W15"/>
      <c r="X15"/>
      <c r="Y15"/>
      <c r="Z15"/>
      <c r="AA15"/>
      <c r="AB15"/>
      <c r="AC15"/>
      <c r="AD15"/>
      <c r="AE15"/>
      <c r="AF15"/>
      <c r="AG15"/>
      <c r="AH15"/>
      <c r="AI15"/>
      <c r="AJ15"/>
      <c r="AK15"/>
      <c r="AL15"/>
    </row>
    <row r="16" spans="1:38" ht="12.75" x14ac:dyDescent="0.2">
      <c r="A16" s="227" t="s">
        <v>94</v>
      </c>
      <c r="B16" s="149">
        <v>1</v>
      </c>
      <c r="C16" s="150">
        <v>45000</v>
      </c>
      <c r="D16" s="150">
        <v>1</v>
      </c>
      <c r="E16" s="150">
        <v>45000</v>
      </c>
      <c r="F16"/>
      <c r="G16"/>
      <c r="H16"/>
      <c r="I16"/>
      <c r="J16"/>
      <c r="K16"/>
      <c r="L16"/>
      <c r="M16"/>
      <c r="N16"/>
      <c r="O16"/>
      <c r="P16"/>
      <c r="Q16"/>
      <c r="R16"/>
      <c r="S16"/>
      <c r="T16"/>
      <c r="U16"/>
      <c r="V16"/>
      <c r="W16"/>
      <c r="X16"/>
      <c r="Y16"/>
      <c r="Z16"/>
      <c r="AA16"/>
      <c r="AB16"/>
      <c r="AC16"/>
      <c r="AD16"/>
      <c r="AE16"/>
      <c r="AF16"/>
      <c r="AG16"/>
      <c r="AH16"/>
      <c r="AI16"/>
      <c r="AJ16"/>
      <c r="AK16"/>
      <c r="AL16"/>
    </row>
    <row r="17" spans="1:38" ht="12.75" x14ac:dyDescent="0.2">
      <c r="A17" s="227" t="s">
        <v>64</v>
      </c>
      <c r="B17" s="149">
        <v>8200</v>
      </c>
      <c r="C17" s="150">
        <v>41000</v>
      </c>
      <c r="D17" s="150">
        <v>8200</v>
      </c>
      <c r="E17" s="150">
        <v>41000</v>
      </c>
      <c r="F17"/>
      <c r="G17"/>
      <c r="H17"/>
      <c r="I17"/>
      <c r="J17"/>
      <c r="K17"/>
      <c r="L17"/>
      <c r="M17"/>
      <c r="N17"/>
      <c r="O17"/>
      <c r="P17"/>
      <c r="Q17"/>
      <c r="R17"/>
      <c r="S17"/>
      <c r="T17"/>
      <c r="U17"/>
      <c r="V17"/>
      <c r="W17"/>
      <c r="X17"/>
      <c r="Y17"/>
      <c r="Z17"/>
      <c r="AA17"/>
      <c r="AB17"/>
      <c r="AC17"/>
      <c r="AD17"/>
      <c r="AE17"/>
      <c r="AF17"/>
      <c r="AG17"/>
      <c r="AH17"/>
      <c r="AI17"/>
      <c r="AJ17"/>
      <c r="AK17"/>
      <c r="AL17"/>
    </row>
    <row r="18" spans="1:38" ht="12.75" x14ac:dyDescent="0.2">
      <c r="A18" s="227" t="s">
        <v>971</v>
      </c>
      <c r="B18" s="149">
        <v>4</v>
      </c>
      <c r="C18" s="150">
        <v>20000</v>
      </c>
      <c r="D18" s="150">
        <v>4</v>
      </c>
      <c r="E18" s="150">
        <v>20000</v>
      </c>
      <c r="F18"/>
      <c r="G18"/>
      <c r="H18"/>
      <c r="I18"/>
      <c r="J18"/>
      <c r="K18"/>
      <c r="L18"/>
      <c r="M18"/>
      <c r="N18"/>
      <c r="O18"/>
      <c r="P18"/>
      <c r="Q18"/>
      <c r="R18"/>
      <c r="S18"/>
      <c r="T18"/>
      <c r="U18"/>
      <c r="V18"/>
      <c r="W18"/>
      <c r="X18"/>
      <c r="Y18"/>
      <c r="Z18"/>
      <c r="AA18"/>
      <c r="AB18"/>
      <c r="AC18"/>
      <c r="AD18"/>
      <c r="AE18"/>
      <c r="AF18"/>
      <c r="AG18"/>
      <c r="AH18"/>
      <c r="AI18"/>
      <c r="AJ18"/>
      <c r="AK18"/>
      <c r="AL18"/>
    </row>
    <row r="19" spans="1:38" ht="12.75" x14ac:dyDescent="0.2">
      <c r="A19" s="227" t="s">
        <v>247</v>
      </c>
      <c r="B19" s="149">
        <v>8</v>
      </c>
      <c r="C19" s="150">
        <v>2400</v>
      </c>
      <c r="D19" s="150">
        <v>8</v>
      </c>
      <c r="E19" s="150">
        <v>2400</v>
      </c>
      <c r="F19"/>
      <c r="G19"/>
      <c r="H19"/>
      <c r="I19"/>
      <c r="J19"/>
      <c r="K19"/>
      <c r="L19"/>
      <c r="M19"/>
      <c r="N19"/>
      <c r="O19"/>
      <c r="P19"/>
      <c r="Q19"/>
      <c r="R19"/>
      <c r="S19"/>
      <c r="T19"/>
      <c r="U19"/>
      <c r="V19"/>
      <c r="W19"/>
      <c r="X19"/>
      <c r="Y19"/>
      <c r="Z19"/>
      <c r="AA19"/>
      <c r="AB19"/>
      <c r="AC19"/>
      <c r="AD19"/>
      <c r="AE19"/>
      <c r="AF19"/>
      <c r="AG19"/>
      <c r="AH19"/>
      <c r="AI19"/>
      <c r="AJ19"/>
      <c r="AK19"/>
      <c r="AL19"/>
    </row>
    <row r="20" spans="1:38" ht="22.5" x14ac:dyDescent="0.2">
      <c r="A20" s="227" t="s">
        <v>295</v>
      </c>
      <c r="B20" s="149">
        <v>1</v>
      </c>
      <c r="C20" s="150">
        <v>5000</v>
      </c>
      <c r="D20" s="150">
        <v>1</v>
      </c>
      <c r="E20" s="150">
        <v>5000</v>
      </c>
      <c r="F20"/>
      <c r="G20"/>
      <c r="H20"/>
      <c r="I20"/>
      <c r="J20"/>
      <c r="K20"/>
      <c r="L20"/>
      <c r="M20"/>
      <c r="N20"/>
      <c r="O20"/>
      <c r="P20"/>
      <c r="Q20"/>
      <c r="R20"/>
      <c r="S20"/>
      <c r="T20"/>
      <c r="U20"/>
      <c r="V20"/>
      <c r="W20"/>
      <c r="X20"/>
      <c r="Y20"/>
      <c r="Z20"/>
      <c r="AA20"/>
      <c r="AB20"/>
      <c r="AC20"/>
      <c r="AD20"/>
      <c r="AE20"/>
      <c r="AF20"/>
      <c r="AG20"/>
      <c r="AH20"/>
      <c r="AI20"/>
      <c r="AJ20"/>
      <c r="AK20"/>
      <c r="AL20"/>
    </row>
    <row r="21" spans="1:38" ht="22.5" x14ac:dyDescent="0.2">
      <c r="A21" s="227" t="s">
        <v>45</v>
      </c>
      <c r="B21" s="149">
        <v>1</v>
      </c>
      <c r="C21" s="150">
        <v>600000</v>
      </c>
      <c r="D21" s="150">
        <v>1</v>
      </c>
      <c r="E21" s="150">
        <v>600000</v>
      </c>
      <c r="F21"/>
      <c r="G21"/>
      <c r="H21"/>
      <c r="I21"/>
      <c r="J21"/>
      <c r="K21"/>
      <c r="L21"/>
      <c r="M21"/>
      <c r="N21"/>
      <c r="O21"/>
      <c r="P21"/>
      <c r="Q21"/>
      <c r="R21"/>
      <c r="S21"/>
      <c r="T21"/>
      <c r="U21"/>
      <c r="V21"/>
      <c r="W21"/>
      <c r="X21"/>
      <c r="Y21"/>
      <c r="Z21"/>
      <c r="AA21"/>
      <c r="AB21"/>
      <c r="AC21"/>
      <c r="AD21"/>
      <c r="AE21"/>
      <c r="AF21"/>
      <c r="AG21"/>
      <c r="AH21"/>
      <c r="AI21"/>
      <c r="AJ21"/>
      <c r="AK21"/>
      <c r="AL21"/>
    </row>
    <row r="22" spans="1:38" ht="12.75" x14ac:dyDescent="0.2">
      <c r="A22" s="227" t="s">
        <v>321</v>
      </c>
      <c r="B22" s="149">
        <v>1</v>
      </c>
      <c r="C22" s="150">
        <v>15000</v>
      </c>
      <c r="D22" s="150">
        <v>1</v>
      </c>
      <c r="E22" s="150">
        <v>15000</v>
      </c>
      <c r="F22"/>
      <c r="G22"/>
      <c r="H22"/>
      <c r="I22"/>
      <c r="J22"/>
      <c r="K22"/>
      <c r="L22"/>
      <c r="M22"/>
      <c r="N22"/>
      <c r="O22"/>
      <c r="P22"/>
      <c r="Q22"/>
      <c r="R22"/>
      <c r="S22"/>
      <c r="T22"/>
      <c r="U22"/>
      <c r="V22"/>
      <c r="W22"/>
      <c r="X22"/>
      <c r="Y22"/>
      <c r="Z22"/>
      <c r="AA22"/>
      <c r="AB22"/>
      <c r="AC22"/>
      <c r="AD22"/>
      <c r="AE22"/>
      <c r="AF22"/>
      <c r="AG22"/>
      <c r="AH22"/>
      <c r="AI22"/>
      <c r="AJ22"/>
      <c r="AK22"/>
      <c r="AL22"/>
    </row>
    <row r="23" spans="1:38" ht="12.75" x14ac:dyDescent="0.2">
      <c r="A23" s="227" t="s">
        <v>137</v>
      </c>
      <c r="B23" s="149">
        <v>1</v>
      </c>
      <c r="C23" s="150">
        <v>40000</v>
      </c>
      <c r="D23" s="150">
        <v>1</v>
      </c>
      <c r="E23" s="150">
        <v>40000</v>
      </c>
      <c r="F23"/>
      <c r="G23"/>
      <c r="H23"/>
      <c r="I23"/>
      <c r="J23"/>
      <c r="K23"/>
      <c r="L23"/>
      <c r="M23"/>
      <c r="N23"/>
      <c r="O23"/>
      <c r="P23"/>
      <c r="Q23"/>
      <c r="R23"/>
      <c r="S23"/>
      <c r="T23"/>
      <c r="U23"/>
      <c r="V23"/>
      <c r="W23"/>
      <c r="X23"/>
      <c r="Y23"/>
      <c r="Z23"/>
      <c r="AA23"/>
      <c r="AB23"/>
      <c r="AC23"/>
      <c r="AD23"/>
      <c r="AE23"/>
      <c r="AF23"/>
      <c r="AG23"/>
      <c r="AH23"/>
      <c r="AI23"/>
      <c r="AJ23"/>
      <c r="AK23"/>
      <c r="AL23"/>
    </row>
    <row r="24" spans="1:38" ht="12.75" x14ac:dyDescent="0.2">
      <c r="A24" s="227" t="s">
        <v>316</v>
      </c>
      <c r="B24" s="149">
        <v>1</v>
      </c>
      <c r="C24" s="150">
        <v>30000</v>
      </c>
      <c r="D24" s="150">
        <v>1</v>
      </c>
      <c r="E24" s="150">
        <v>30000</v>
      </c>
      <c r="F24"/>
      <c r="G24"/>
      <c r="H24"/>
      <c r="I24"/>
      <c r="J24"/>
      <c r="K24"/>
      <c r="L24"/>
      <c r="M24"/>
      <c r="N24"/>
      <c r="O24"/>
      <c r="P24"/>
      <c r="Q24"/>
      <c r="R24"/>
      <c r="S24"/>
      <c r="T24"/>
      <c r="U24"/>
      <c r="V24"/>
      <c r="W24"/>
      <c r="X24"/>
      <c r="Y24"/>
      <c r="Z24"/>
      <c r="AA24"/>
      <c r="AB24"/>
      <c r="AC24"/>
      <c r="AD24"/>
      <c r="AE24"/>
      <c r="AF24"/>
      <c r="AG24"/>
      <c r="AH24"/>
      <c r="AI24"/>
      <c r="AJ24"/>
      <c r="AK24"/>
      <c r="AL24"/>
    </row>
    <row r="25" spans="1:38" ht="12.75" x14ac:dyDescent="0.2">
      <c r="A25" s="227" t="s">
        <v>303</v>
      </c>
      <c r="B25" s="149">
        <v>1</v>
      </c>
      <c r="C25" s="150">
        <v>30000</v>
      </c>
      <c r="D25" s="150">
        <v>1</v>
      </c>
      <c r="E25" s="150">
        <v>30000</v>
      </c>
      <c r="F25"/>
      <c r="G25"/>
      <c r="H25"/>
      <c r="I25"/>
      <c r="J25"/>
      <c r="K25"/>
      <c r="L25"/>
      <c r="M25"/>
      <c r="N25"/>
      <c r="O25"/>
      <c r="P25"/>
      <c r="Q25"/>
      <c r="R25"/>
      <c r="S25"/>
      <c r="T25"/>
      <c r="U25"/>
      <c r="V25"/>
      <c r="W25"/>
      <c r="X25"/>
      <c r="Y25"/>
      <c r="Z25"/>
      <c r="AA25"/>
      <c r="AB25"/>
      <c r="AC25"/>
      <c r="AD25"/>
      <c r="AE25"/>
      <c r="AF25"/>
      <c r="AG25"/>
      <c r="AH25"/>
      <c r="AI25"/>
      <c r="AJ25"/>
      <c r="AK25"/>
      <c r="AL25"/>
    </row>
    <row r="26" spans="1:38" ht="12.75" x14ac:dyDescent="0.2">
      <c r="A26" s="227" t="s">
        <v>140</v>
      </c>
      <c r="B26" s="149">
        <v>1</v>
      </c>
      <c r="C26" s="150">
        <v>60000</v>
      </c>
      <c r="D26" s="150">
        <v>1</v>
      </c>
      <c r="E26" s="150">
        <v>60000</v>
      </c>
      <c r="F26"/>
      <c r="G26"/>
      <c r="H26"/>
      <c r="I26"/>
      <c r="J26"/>
      <c r="K26"/>
      <c r="L26"/>
      <c r="M26"/>
      <c r="N26"/>
      <c r="O26"/>
      <c r="P26"/>
      <c r="Q26"/>
      <c r="R26"/>
      <c r="S26"/>
      <c r="T26"/>
      <c r="U26"/>
      <c r="V26"/>
      <c r="W26"/>
      <c r="X26"/>
      <c r="Y26"/>
      <c r="Z26"/>
      <c r="AA26"/>
      <c r="AB26"/>
      <c r="AC26"/>
      <c r="AD26"/>
      <c r="AE26"/>
      <c r="AF26"/>
      <c r="AG26"/>
      <c r="AH26"/>
      <c r="AI26"/>
      <c r="AJ26"/>
      <c r="AK26"/>
      <c r="AL26"/>
    </row>
    <row r="27" spans="1:38" ht="12.75" x14ac:dyDescent="0.2">
      <c r="A27" s="227" t="s">
        <v>323</v>
      </c>
      <c r="B27" s="149">
        <v>1</v>
      </c>
      <c r="C27" s="150">
        <v>20000</v>
      </c>
      <c r="D27" s="150">
        <v>1</v>
      </c>
      <c r="E27" s="150">
        <v>20000</v>
      </c>
      <c r="F27"/>
      <c r="G27"/>
      <c r="H27"/>
      <c r="I27"/>
      <c r="J27"/>
      <c r="K27"/>
      <c r="L27"/>
      <c r="M27"/>
      <c r="N27"/>
      <c r="O27"/>
      <c r="P27"/>
      <c r="Q27"/>
      <c r="R27"/>
      <c r="S27"/>
      <c r="T27"/>
      <c r="U27"/>
      <c r="V27"/>
      <c r="W27"/>
      <c r="X27"/>
      <c r="Y27"/>
      <c r="Z27"/>
      <c r="AA27"/>
      <c r="AB27"/>
      <c r="AC27"/>
      <c r="AD27"/>
      <c r="AE27"/>
      <c r="AF27"/>
      <c r="AG27"/>
      <c r="AH27"/>
      <c r="AI27"/>
      <c r="AJ27"/>
      <c r="AK27"/>
      <c r="AL27"/>
    </row>
    <row r="28" spans="1:38" ht="12.75" x14ac:dyDescent="0.2">
      <c r="A28" s="227" t="s">
        <v>183</v>
      </c>
      <c r="B28" s="149">
        <v>1</v>
      </c>
      <c r="C28" s="150">
        <v>6000</v>
      </c>
      <c r="D28" s="150">
        <v>1</v>
      </c>
      <c r="E28" s="150">
        <v>6000</v>
      </c>
      <c r="F28"/>
      <c r="G28"/>
      <c r="H28"/>
      <c r="I28"/>
      <c r="J28"/>
      <c r="K28"/>
      <c r="L28"/>
      <c r="M28"/>
      <c r="N28"/>
      <c r="O28"/>
      <c r="P28"/>
      <c r="Q28"/>
      <c r="R28"/>
      <c r="S28"/>
      <c r="T28"/>
      <c r="U28"/>
      <c r="V28"/>
      <c r="W28"/>
      <c r="X28"/>
      <c r="Y28"/>
      <c r="Z28"/>
      <c r="AA28"/>
      <c r="AB28"/>
      <c r="AC28"/>
      <c r="AD28"/>
      <c r="AE28"/>
      <c r="AF28"/>
      <c r="AG28"/>
      <c r="AH28"/>
      <c r="AI28"/>
      <c r="AJ28"/>
      <c r="AK28"/>
      <c r="AL28"/>
    </row>
    <row r="29" spans="1:38" ht="12.75" x14ac:dyDescent="0.2">
      <c r="A29" s="227" t="s">
        <v>185</v>
      </c>
      <c r="B29" s="149">
        <v>1</v>
      </c>
      <c r="C29" s="150">
        <v>22000</v>
      </c>
      <c r="D29" s="150">
        <v>1</v>
      </c>
      <c r="E29" s="150">
        <v>22000</v>
      </c>
      <c r="F29"/>
      <c r="G29"/>
      <c r="H29"/>
      <c r="I29"/>
      <c r="J29"/>
      <c r="K29"/>
      <c r="L29"/>
      <c r="M29"/>
      <c r="N29"/>
      <c r="O29"/>
      <c r="P29"/>
      <c r="Q29"/>
      <c r="R29"/>
      <c r="S29"/>
      <c r="T29"/>
      <c r="U29"/>
      <c r="V29"/>
      <c r="W29"/>
      <c r="X29"/>
      <c r="Y29"/>
      <c r="Z29"/>
      <c r="AA29"/>
      <c r="AB29"/>
      <c r="AC29"/>
      <c r="AD29"/>
      <c r="AE29"/>
      <c r="AF29"/>
      <c r="AG29"/>
      <c r="AH29"/>
      <c r="AI29"/>
      <c r="AJ29"/>
      <c r="AK29"/>
      <c r="AL29"/>
    </row>
    <row r="30" spans="1:38" ht="12.75" x14ac:dyDescent="0.2">
      <c r="A30" s="227" t="s">
        <v>298</v>
      </c>
      <c r="B30" s="149">
        <v>1</v>
      </c>
      <c r="C30" s="150">
        <v>6000</v>
      </c>
      <c r="D30" s="150">
        <v>1</v>
      </c>
      <c r="E30" s="150">
        <v>6000</v>
      </c>
      <c r="F30"/>
      <c r="G30"/>
      <c r="H30"/>
      <c r="I30"/>
      <c r="J30"/>
      <c r="K30"/>
      <c r="L30"/>
      <c r="M30"/>
      <c r="N30"/>
      <c r="O30"/>
      <c r="P30"/>
      <c r="Q30"/>
      <c r="R30"/>
      <c r="S30"/>
      <c r="T30"/>
      <c r="U30"/>
      <c r="V30"/>
      <c r="W30"/>
      <c r="X30"/>
      <c r="Y30"/>
      <c r="Z30"/>
      <c r="AA30"/>
      <c r="AB30"/>
      <c r="AC30"/>
      <c r="AD30"/>
      <c r="AE30"/>
      <c r="AF30"/>
      <c r="AG30"/>
      <c r="AH30"/>
      <c r="AI30"/>
      <c r="AJ30"/>
      <c r="AK30"/>
      <c r="AL30"/>
    </row>
    <row r="31" spans="1:38" ht="12.75" x14ac:dyDescent="0.2">
      <c r="A31" s="227" t="s">
        <v>230</v>
      </c>
      <c r="B31" s="149">
        <v>1</v>
      </c>
      <c r="C31" s="150">
        <v>264060</v>
      </c>
      <c r="D31" s="150">
        <v>1</v>
      </c>
      <c r="E31" s="150">
        <v>264060</v>
      </c>
      <c r="F31"/>
      <c r="G31"/>
      <c r="H31"/>
      <c r="I31"/>
      <c r="J31"/>
      <c r="K31"/>
      <c r="L31"/>
      <c r="M31"/>
      <c r="N31"/>
      <c r="O31"/>
      <c r="P31"/>
      <c r="Q31"/>
      <c r="R31"/>
      <c r="S31"/>
      <c r="T31"/>
      <c r="U31"/>
      <c r="V31"/>
      <c r="W31"/>
      <c r="X31"/>
      <c r="Y31"/>
      <c r="Z31"/>
      <c r="AA31"/>
      <c r="AB31"/>
      <c r="AC31"/>
      <c r="AD31"/>
      <c r="AE31"/>
      <c r="AF31"/>
      <c r="AG31"/>
      <c r="AH31"/>
      <c r="AI31"/>
      <c r="AJ31"/>
      <c r="AK31"/>
      <c r="AL31"/>
    </row>
    <row r="32" spans="1:38" ht="12.75" x14ac:dyDescent="0.2">
      <c r="A32" s="227" t="s">
        <v>1069</v>
      </c>
      <c r="B32" s="149">
        <v>5</v>
      </c>
      <c r="C32" s="150">
        <v>7500</v>
      </c>
      <c r="D32" s="150">
        <v>5</v>
      </c>
      <c r="E32" s="150">
        <v>7500</v>
      </c>
      <c r="F32"/>
      <c r="G32"/>
      <c r="H32"/>
      <c r="I32"/>
      <c r="J32"/>
      <c r="K32"/>
      <c r="L32"/>
      <c r="M32"/>
      <c r="N32"/>
      <c r="O32"/>
      <c r="P32"/>
      <c r="Q32"/>
      <c r="R32"/>
      <c r="S32"/>
      <c r="T32"/>
      <c r="U32"/>
      <c r="V32"/>
      <c r="W32"/>
      <c r="X32"/>
      <c r="Y32"/>
      <c r="Z32"/>
      <c r="AA32"/>
      <c r="AB32"/>
      <c r="AC32"/>
      <c r="AD32"/>
      <c r="AE32"/>
      <c r="AF32"/>
      <c r="AG32"/>
      <c r="AH32"/>
      <c r="AI32"/>
      <c r="AJ32"/>
      <c r="AK32"/>
      <c r="AL32"/>
    </row>
    <row r="33" spans="1:38" ht="12.75" x14ac:dyDescent="0.2">
      <c r="A33" s="227" t="s">
        <v>1042</v>
      </c>
      <c r="B33" s="149">
        <v>1</v>
      </c>
      <c r="C33" s="150">
        <v>350000</v>
      </c>
      <c r="D33" s="150">
        <v>1</v>
      </c>
      <c r="E33" s="150">
        <v>350000</v>
      </c>
      <c r="F33"/>
      <c r="G33"/>
      <c r="H33"/>
      <c r="I33"/>
      <c r="J33"/>
      <c r="K33"/>
      <c r="L33"/>
      <c r="M33"/>
      <c r="N33"/>
      <c r="O33"/>
      <c r="P33"/>
      <c r="Q33"/>
      <c r="R33"/>
      <c r="S33"/>
      <c r="T33"/>
      <c r="U33"/>
      <c r="V33"/>
      <c r="W33"/>
      <c r="X33"/>
      <c r="Y33"/>
      <c r="Z33"/>
      <c r="AA33"/>
      <c r="AB33"/>
      <c r="AC33"/>
      <c r="AD33"/>
      <c r="AE33"/>
      <c r="AF33"/>
      <c r="AG33"/>
      <c r="AH33"/>
      <c r="AI33"/>
      <c r="AJ33"/>
      <c r="AK33"/>
      <c r="AL33"/>
    </row>
    <row r="34" spans="1:38" ht="22.5" x14ac:dyDescent="0.2">
      <c r="A34" s="227" t="s">
        <v>1044</v>
      </c>
      <c r="B34" s="149">
        <v>1</v>
      </c>
      <c r="C34" s="150">
        <v>350000</v>
      </c>
      <c r="D34" s="150">
        <v>1</v>
      </c>
      <c r="E34" s="150">
        <v>350000</v>
      </c>
      <c r="F34"/>
      <c r="G34"/>
      <c r="H34"/>
      <c r="I34"/>
      <c r="J34"/>
      <c r="K34"/>
      <c r="L34"/>
      <c r="M34"/>
      <c r="N34"/>
      <c r="O34"/>
      <c r="P34"/>
      <c r="Q34"/>
      <c r="R34"/>
      <c r="S34"/>
      <c r="T34"/>
      <c r="U34"/>
      <c r="V34"/>
      <c r="W34"/>
      <c r="X34"/>
      <c r="Y34"/>
      <c r="Z34"/>
      <c r="AA34"/>
      <c r="AB34"/>
      <c r="AC34"/>
      <c r="AD34"/>
      <c r="AE34"/>
      <c r="AF34"/>
      <c r="AG34"/>
      <c r="AH34"/>
      <c r="AI34"/>
      <c r="AJ34"/>
      <c r="AK34"/>
      <c r="AL34"/>
    </row>
    <row r="35" spans="1:38" ht="12.75" x14ac:dyDescent="0.2">
      <c r="A35" s="227" t="s">
        <v>242</v>
      </c>
      <c r="B35" s="149">
        <v>1</v>
      </c>
      <c r="C35" s="150">
        <v>126760</v>
      </c>
      <c r="D35" s="150">
        <v>1</v>
      </c>
      <c r="E35" s="150">
        <v>126760</v>
      </c>
      <c r="F35"/>
      <c r="G35"/>
      <c r="H35"/>
      <c r="I35"/>
      <c r="J35"/>
      <c r="K35"/>
      <c r="L35"/>
      <c r="M35"/>
      <c r="N35"/>
      <c r="O35"/>
      <c r="P35"/>
      <c r="Q35"/>
      <c r="R35"/>
      <c r="S35"/>
      <c r="T35"/>
      <c r="U35"/>
      <c r="V35"/>
      <c r="W35"/>
      <c r="X35"/>
      <c r="Y35"/>
      <c r="Z35"/>
      <c r="AA35"/>
      <c r="AB35"/>
      <c r="AC35"/>
      <c r="AD35"/>
      <c r="AE35"/>
      <c r="AF35"/>
      <c r="AG35"/>
      <c r="AH35"/>
      <c r="AI35"/>
      <c r="AJ35"/>
      <c r="AK35"/>
      <c r="AL35"/>
    </row>
    <row r="36" spans="1:38" ht="12.75" x14ac:dyDescent="0.2">
      <c r="A36" s="227" t="s">
        <v>285</v>
      </c>
      <c r="B36" s="149">
        <v>1</v>
      </c>
      <c r="C36" s="150">
        <v>50000</v>
      </c>
      <c r="D36" s="150">
        <v>1</v>
      </c>
      <c r="E36" s="150">
        <v>50000</v>
      </c>
      <c r="F36"/>
      <c r="G36"/>
      <c r="H36"/>
      <c r="I36"/>
      <c r="J36"/>
      <c r="K36"/>
      <c r="L36"/>
      <c r="M36"/>
      <c r="N36"/>
      <c r="O36"/>
      <c r="P36"/>
      <c r="Q36"/>
      <c r="R36"/>
      <c r="S36"/>
      <c r="T36"/>
      <c r="U36"/>
      <c r="V36"/>
      <c r="W36"/>
      <c r="X36"/>
      <c r="Y36"/>
      <c r="Z36"/>
      <c r="AA36"/>
      <c r="AB36"/>
      <c r="AC36"/>
      <c r="AD36"/>
      <c r="AE36"/>
      <c r="AF36"/>
      <c r="AG36"/>
      <c r="AH36"/>
      <c r="AI36"/>
      <c r="AJ36"/>
      <c r="AK36"/>
      <c r="AL36"/>
    </row>
    <row r="37" spans="1:38" ht="12.75" x14ac:dyDescent="0.2">
      <c r="A37" s="227" t="s">
        <v>196</v>
      </c>
      <c r="B37" s="149">
        <v>1</v>
      </c>
      <c r="C37" s="150">
        <v>80000</v>
      </c>
      <c r="D37" s="150">
        <v>1</v>
      </c>
      <c r="E37" s="150">
        <v>80000</v>
      </c>
      <c r="F37"/>
      <c r="G37"/>
      <c r="H37"/>
      <c r="I37"/>
      <c r="J37"/>
      <c r="K37"/>
      <c r="L37"/>
      <c r="M37"/>
      <c r="N37"/>
      <c r="O37"/>
      <c r="P37"/>
      <c r="Q37"/>
      <c r="R37"/>
      <c r="S37"/>
      <c r="T37"/>
      <c r="U37"/>
      <c r="V37"/>
      <c r="W37"/>
      <c r="X37"/>
      <c r="Y37"/>
      <c r="Z37"/>
      <c r="AA37"/>
      <c r="AB37"/>
      <c r="AC37"/>
      <c r="AD37"/>
      <c r="AE37"/>
      <c r="AF37"/>
      <c r="AG37"/>
      <c r="AH37"/>
      <c r="AI37"/>
      <c r="AJ37"/>
      <c r="AK37"/>
      <c r="AL37"/>
    </row>
    <row r="38" spans="1:38" ht="12.75" x14ac:dyDescent="0.2">
      <c r="A38" s="227" t="s">
        <v>271</v>
      </c>
      <c r="B38" s="149">
        <v>1</v>
      </c>
      <c r="C38" s="150">
        <v>227158</v>
      </c>
      <c r="D38" s="150">
        <v>1</v>
      </c>
      <c r="E38" s="150">
        <v>227158</v>
      </c>
      <c r="F38"/>
      <c r="G38"/>
      <c r="H38"/>
      <c r="I38"/>
      <c r="J38"/>
      <c r="K38"/>
      <c r="L38"/>
      <c r="M38"/>
      <c r="N38"/>
      <c r="O38"/>
      <c r="P38"/>
      <c r="Q38"/>
      <c r="R38"/>
      <c r="S38"/>
      <c r="T38"/>
      <c r="U38"/>
      <c r="V38"/>
      <c r="W38"/>
      <c r="X38"/>
      <c r="Y38"/>
      <c r="Z38"/>
      <c r="AA38"/>
      <c r="AB38"/>
      <c r="AC38"/>
      <c r="AD38"/>
      <c r="AE38"/>
      <c r="AF38"/>
      <c r="AG38"/>
      <c r="AH38"/>
      <c r="AI38"/>
      <c r="AJ38"/>
      <c r="AK38"/>
      <c r="AL38"/>
    </row>
    <row r="39" spans="1:38" ht="12.75" x14ac:dyDescent="0.2">
      <c r="A39" s="227" t="s">
        <v>263</v>
      </c>
      <c r="B39" s="149">
        <v>1</v>
      </c>
      <c r="C39" s="150">
        <v>50000</v>
      </c>
      <c r="D39" s="150">
        <v>1</v>
      </c>
      <c r="E39" s="150">
        <v>50000</v>
      </c>
      <c r="F39"/>
      <c r="G39"/>
      <c r="H39"/>
      <c r="I39"/>
      <c r="J39"/>
      <c r="K39"/>
      <c r="L39"/>
      <c r="M39"/>
      <c r="N39"/>
      <c r="O39"/>
      <c r="P39"/>
      <c r="Q39"/>
      <c r="R39"/>
      <c r="S39"/>
      <c r="T39"/>
      <c r="U39"/>
      <c r="V39"/>
      <c r="W39"/>
      <c r="X39"/>
      <c r="Y39"/>
      <c r="Z39"/>
      <c r="AA39"/>
      <c r="AB39"/>
      <c r="AC39"/>
      <c r="AD39"/>
      <c r="AE39"/>
      <c r="AF39"/>
      <c r="AG39"/>
      <c r="AH39"/>
      <c r="AI39"/>
      <c r="AJ39"/>
      <c r="AK39"/>
      <c r="AL39"/>
    </row>
    <row r="40" spans="1:38" ht="12.75" x14ac:dyDescent="0.2">
      <c r="A40" s="227" t="s">
        <v>1049</v>
      </c>
      <c r="B40" s="149">
        <v>1</v>
      </c>
      <c r="C40" s="150">
        <v>69176</v>
      </c>
      <c r="D40" s="150">
        <v>1</v>
      </c>
      <c r="E40" s="150">
        <v>69176</v>
      </c>
      <c r="F40"/>
      <c r="G40"/>
      <c r="H40"/>
      <c r="I40"/>
      <c r="J40"/>
      <c r="K40"/>
      <c r="L40"/>
      <c r="M40"/>
      <c r="N40"/>
      <c r="O40"/>
      <c r="P40"/>
      <c r="Q40"/>
      <c r="R40"/>
      <c r="S40"/>
      <c r="T40"/>
      <c r="U40"/>
      <c r="V40"/>
      <c r="W40"/>
      <c r="X40"/>
      <c r="Y40"/>
      <c r="Z40"/>
      <c r="AA40"/>
      <c r="AB40"/>
      <c r="AC40"/>
      <c r="AD40"/>
      <c r="AE40"/>
      <c r="AF40"/>
      <c r="AG40"/>
      <c r="AH40"/>
      <c r="AI40"/>
      <c r="AJ40"/>
      <c r="AK40"/>
      <c r="AL40"/>
    </row>
    <row r="41" spans="1:38" ht="12.75" x14ac:dyDescent="0.2">
      <c r="A41" s="227" t="s">
        <v>149</v>
      </c>
      <c r="B41" s="149">
        <v>1</v>
      </c>
      <c r="C41" s="150">
        <v>200000</v>
      </c>
      <c r="D41" s="150">
        <v>1</v>
      </c>
      <c r="E41" s="150">
        <v>200000</v>
      </c>
      <c r="F41"/>
      <c r="G41"/>
      <c r="H41"/>
      <c r="I41"/>
      <c r="J41"/>
      <c r="K41"/>
      <c r="L41"/>
      <c r="M41"/>
      <c r="N41"/>
      <c r="O41"/>
      <c r="P41"/>
      <c r="Q41"/>
      <c r="R41"/>
      <c r="S41"/>
      <c r="T41"/>
      <c r="U41"/>
      <c r="V41"/>
      <c r="W41"/>
      <c r="X41"/>
      <c r="Y41"/>
      <c r="Z41"/>
      <c r="AA41"/>
      <c r="AB41"/>
      <c r="AC41"/>
      <c r="AD41"/>
      <c r="AE41"/>
      <c r="AF41"/>
      <c r="AG41"/>
      <c r="AH41"/>
      <c r="AI41"/>
      <c r="AJ41"/>
      <c r="AK41"/>
      <c r="AL41"/>
    </row>
    <row r="42" spans="1:38" ht="12.75" x14ac:dyDescent="0.2">
      <c r="A42" s="227" t="s">
        <v>218</v>
      </c>
      <c r="B42" s="149">
        <v>1</v>
      </c>
      <c r="C42" s="150">
        <v>5500</v>
      </c>
      <c r="D42" s="150">
        <v>1</v>
      </c>
      <c r="E42" s="150">
        <v>5500</v>
      </c>
      <c r="F42"/>
      <c r="G42"/>
      <c r="H42"/>
      <c r="I42"/>
      <c r="J42"/>
      <c r="K42"/>
      <c r="L42"/>
      <c r="M42"/>
      <c r="N42"/>
      <c r="O42"/>
      <c r="P42"/>
      <c r="Q42"/>
      <c r="R42"/>
      <c r="S42"/>
      <c r="T42"/>
      <c r="U42"/>
      <c r="V42"/>
      <c r="W42"/>
      <c r="X42"/>
      <c r="Y42"/>
      <c r="Z42"/>
      <c r="AA42"/>
      <c r="AB42"/>
    </row>
    <row r="43" spans="1:38" ht="12.75" x14ac:dyDescent="0.2">
      <c r="A43" s="227" t="s">
        <v>125</v>
      </c>
      <c r="B43" s="149">
        <v>2</v>
      </c>
      <c r="C43" s="150">
        <v>5000</v>
      </c>
      <c r="D43" s="150">
        <v>2</v>
      </c>
      <c r="E43" s="150">
        <v>5000</v>
      </c>
      <c r="F43"/>
      <c r="G43"/>
      <c r="H43"/>
      <c r="I43"/>
      <c r="J43"/>
      <c r="K43"/>
      <c r="L43"/>
      <c r="M43"/>
      <c r="N43"/>
      <c r="O43"/>
      <c r="P43"/>
      <c r="Q43"/>
      <c r="R43"/>
      <c r="S43"/>
      <c r="T43"/>
      <c r="U43"/>
      <c r="V43"/>
      <c r="W43"/>
      <c r="X43"/>
      <c r="Y43"/>
      <c r="Z43"/>
      <c r="AA43"/>
      <c r="AB43"/>
    </row>
    <row r="44" spans="1:38" ht="12.75" x14ac:dyDescent="0.2">
      <c r="A44" s="227" t="s">
        <v>98</v>
      </c>
      <c r="B44" s="149">
        <v>3</v>
      </c>
      <c r="C44" s="150">
        <v>7500</v>
      </c>
      <c r="D44" s="150">
        <v>3</v>
      </c>
      <c r="E44" s="150">
        <v>7500</v>
      </c>
      <c r="F44"/>
      <c r="G44"/>
      <c r="H44"/>
      <c r="I44"/>
      <c r="J44"/>
      <c r="K44"/>
      <c r="L44"/>
      <c r="M44"/>
      <c r="N44"/>
      <c r="O44"/>
      <c r="P44"/>
      <c r="Q44"/>
      <c r="R44"/>
      <c r="S44"/>
      <c r="T44"/>
      <c r="U44"/>
      <c r="V44"/>
      <c r="W44"/>
      <c r="X44"/>
      <c r="Y44"/>
      <c r="Z44"/>
      <c r="AA44"/>
      <c r="AB44"/>
    </row>
    <row r="45" spans="1:38" ht="12.75" x14ac:dyDescent="0.2">
      <c r="A45" s="227" t="s">
        <v>60</v>
      </c>
      <c r="B45" s="149">
        <v>454</v>
      </c>
      <c r="C45" s="150">
        <v>136103</v>
      </c>
      <c r="D45" s="150">
        <v>454</v>
      </c>
      <c r="E45" s="150">
        <v>136103</v>
      </c>
      <c r="F45"/>
      <c r="G45"/>
      <c r="H45"/>
      <c r="I45"/>
      <c r="J45"/>
      <c r="K45"/>
      <c r="L45"/>
      <c r="M45"/>
      <c r="N45"/>
      <c r="O45"/>
      <c r="P45"/>
      <c r="Q45"/>
      <c r="R45"/>
      <c r="S45"/>
      <c r="T45"/>
      <c r="U45"/>
      <c r="V45"/>
      <c r="W45"/>
      <c r="X45"/>
      <c r="Y45"/>
      <c r="Z45"/>
      <c r="AA45"/>
      <c r="AB45"/>
    </row>
    <row r="46" spans="1:38" ht="12.75" x14ac:dyDescent="0.2">
      <c r="A46" s="227" t="s">
        <v>274</v>
      </c>
      <c r="B46" s="149">
        <v>75</v>
      </c>
      <c r="C46" s="150">
        <v>13275</v>
      </c>
      <c r="D46" s="150">
        <v>75</v>
      </c>
      <c r="E46" s="150">
        <v>13275</v>
      </c>
      <c r="F46"/>
      <c r="G46"/>
      <c r="H46"/>
      <c r="I46"/>
      <c r="J46"/>
      <c r="K46"/>
      <c r="L46"/>
      <c r="M46"/>
      <c r="N46"/>
      <c r="O46"/>
      <c r="P46"/>
      <c r="Q46"/>
      <c r="R46"/>
      <c r="S46"/>
      <c r="T46"/>
      <c r="U46"/>
      <c r="V46"/>
      <c r="W46"/>
      <c r="X46"/>
      <c r="Y46"/>
      <c r="Z46"/>
      <c r="AA46"/>
      <c r="AB46"/>
    </row>
    <row r="47" spans="1:38" ht="12.75" x14ac:dyDescent="0.2">
      <c r="A47" s="227" t="s">
        <v>209</v>
      </c>
      <c r="B47" s="149">
        <v>105</v>
      </c>
      <c r="C47" s="150">
        <v>18585</v>
      </c>
      <c r="D47" s="150">
        <v>105</v>
      </c>
      <c r="E47" s="150">
        <v>18585</v>
      </c>
      <c r="F47"/>
      <c r="G47"/>
      <c r="H47"/>
      <c r="I47"/>
      <c r="J47"/>
      <c r="K47"/>
      <c r="L47"/>
      <c r="M47"/>
      <c r="N47"/>
      <c r="O47"/>
      <c r="P47"/>
      <c r="Q47"/>
      <c r="R47"/>
      <c r="S47"/>
      <c r="T47"/>
      <c r="U47"/>
      <c r="V47"/>
      <c r="W47"/>
      <c r="X47"/>
      <c r="Y47"/>
      <c r="Z47"/>
      <c r="AA47"/>
      <c r="AB47"/>
    </row>
    <row r="48" spans="1:38" ht="12.75" x14ac:dyDescent="0.2">
      <c r="A48" s="227" t="s">
        <v>114</v>
      </c>
      <c r="B48" s="149">
        <v>2</v>
      </c>
      <c r="C48" s="150">
        <v>10000</v>
      </c>
      <c r="D48" s="150">
        <v>2</v>
      </c>
      <c r="E48" s="150">
        <v>10000</v>
      </c>
      <c r="F48"/>
      <c r="G48"/>
      <c r="H48"/>
      <c r="I48"/>
      <c r="J48"/>
      <c r="K48"/>
      <c r="L48"/>
      <c r="M48"/>
      <c r="N48"/>
      <c r="O48"/>
      <c r="P48"/>
      <c r="Q48"/>
      <c r="R48"/>
      <c r="S48"/>
      <c r="T48"/>
      <c r="U48"/>
      <c r="V48"/>
      <c r="W48"/>
      <c r="X48"/>
      <c r="Y48"/>
      <c r="Z48"/>
      <c r="AA48"/>
      <c r="AB48"/>
    </row>
    <row r="49" spans="1:28" ht="12.75" x14ac:dyDescent="0.2">
      <c r="A49" s="227" t="s">
        <v>102</v>
      </c>
      <c r="B49" s="149">
        <v>4</v>
      </c>
      <c r="C49" s="150">
        <v>6000</v>
      </c>
      <c r="D49" s="150">
        <v>4</v>
      </c>
      <c r="E49" s="150">
        <v>6000</v>
      </c>
      <c r="F49"/>
      <c r="G49"/>
      <c r="H49"/>
      <c r="I49"/>
      <c r="J49"/>
      <c r="K49"/>
      <c r="L49"/>
      <c r="M49"/>
      <c r="N49"/>
      <c r="O49"/>
      <c r="P49"/>
      <c r="Q49"/>
      <c r="R49"/>
      <c r="S49"/>
      <c r="T49"/>
      <c r="U49"/>
      <c r="V49"/>
      <c r="W49"/>
      <c r="X49"/>
      <c r="Y49"/>
      <c r="Z49"/>
      <c r="AA49"/>
      <c r="AB49"/>
    </row>
    <row r="50" spans="1:28" ht="12.75" x14ac:dyDescent="0.2">
      <c r="A50" s="227" t="s">
        <v>87</v>
      </c>
      <c r="B50" s="149">
        <v>4</v>
      </c>
      <c r="C50" s="150">
        <v>20000</v>
      </c>
      <c r="D50" s="150">
        <v>4</v>
      </c>
      <c r="E50" s="150">
        <v>20000</v>
      </c>
      <c r="F50"/>
      <c r="G50"/>
      <c r="H50"/>
      <c r="I50"/>
      <c r="J50"/>
      <c r="K50"/>
      <c r="L50"/>
      <c r="M50"/>
      <c r="N50"/>
      <c r="O50"/>
      <c r="P50"/>
      <c r="Q50"/>
      <c r="R50"/>
      <c r="S50"/>
      <c r="T50"/>
      <c r="U50"/>
      <c r="V50"/>
      <c r="W50"/>
      <c r="X50"/>
      <c r="Y50"/>
      <c r="Z50"/>
      <c r="AA50"/>
      <c r="AB50"/>
    </row>
    <row r="51" spans="1:28" ht="12.75" x14ac:dyDescent="0.2">
      <c r="A51" s="227" t="s">
        <v>100</v>
      </c>
      <c r="B51" s="149">
        <v>3</v>
      </c>
      <c r="C51" s="150">
        <v>3000</v>
      </c>
      <c r="D51" s="150">
        <v>3</v>
      </c>
      <c r="E51" s="150">
        <v>3000</v>
      </c>
      <c r="F51"/>
      <c r="G51"/>
      <c r="H51"/>
      <c r="I51"/>
      <c r="J51"/>
      <c r="K51"/>
      <c r="L51"/>
      <c r="M51"/>
      <c r="N51"/>
      <c r="O51"/>
      <c r="P51"/>
      <c r="Q51"/>
      <c r="R51"/>
      <c r="S51"/>
      <c r="T51"/>
      <c r="U51"/>
      <c r="V51"/>
      <c r="W51"/>
      <c r="X51"/>
      <c r="Y51"/>
      <c r="Z51"/>
      <c r="AA51"/>
      <c r="AB51"/>
    </row>
    <row r="52" spans="1:28" ht="22.5" x14ac:dyDescent="0.2">
      <c r="A52" s="227" t="s">
        <v>66</v>
      </c>
      <c r="B52" s="149">
        <v>3</v>
      </c>
      <c r="C52" s="150">
        <v>22500</v>
      </c>
      <c r="D52" s="150">
        <v>3</v>
      </c>
      <c r="E52" s="150">
        <v>22500</v>
      </c>
      <c r="F52"/>
      <c r="G52"/>
      <c r="H52"/>
      <c r="I52"/>
      <c r="J52"/>
      <c r="K52"/>
      <c r="L52"/>
      <c r="M52"/>
      <c r="N52"/>
      <c r="O52"/>
      <c r="P52"/>
      <c r="Q52"/>
      <c r="R52"/>
      <c r="S52"/>
      <c r="T52"/>
      <c r="U52"/>
      <c r="V52"/>
      <c r="W52"/>
      <c r="X52"/>
      <c r="Y52"/>
      <c r="Z52"/>
      <c r="AA52"/>
      <c r="AB52"/>
    </row>
    <row r="53" spans="1:28" ht="12.75" x14ac:dyDescent="0.2">
      <c r="A53" s="227" t="s">
        <v>68</v>
      </c>
      <c r="B53" s="149">
        <v>3</v>
      </c>
      <c r="C53" s="150">
        <v>74000</v>
      </c>
      <c r="D53" s="150">
        <v>3</v>
      </c>
      <c r="E53" s="150">
        <v>74000</v>
      </c>
      <c r="F53"/>
      <c r="G53"/>
      <c r="H53"/>
      <c r="I53"/>
      <c r="J53"/>
      <c r="K53"/>
      <c r="L53"/>
      <c r="M53"/>
      <c r="N53"/>
      <c r="O53"/>
      <c r="P53"/>
      <c r="Q53"/>
      <c r="R53"/>
      <c r="S53"/>
      <c r="T53"/>
      <c r="U53"/>
      <c r="V53"/>
      <c r="W53"/>
      <c r="X53"/>
      <c r="Y53"/>
      <c r="Z53"/>
      <c r="AA53"/>
      <c r="AB53"/>
    </row>
    <row r="54" spans="1:28" ht="22.5" x14ac:dyDescent="0.2">
      <c r="A54" s="227" t="s">
        <v>70</v>
      </c>
      <c r="B54" s="149">
        <v>500</v>
      </c>
      <c r="C54" s="150">
        <v>5000</v>
      </c>
      <c r="D54" s="150">
        <v>500</v>
      </c>
      <c r="E54" s="150">
        <v>5000</v>
      </c>
      <c r="F54"/>
      <c r="G54"/>
      <c r="H54"/>
      <c r="I54"/>
      <c r="J54"/>
      <c r="K54"/>
      <c r="L54"/>
      <c r="M54"/>
      <c r="N54"/>
      <c r="O54"/>
      <c r="P54"/>
      <c r="Q54"/>
      <c r="R54"/>
      <c r="S54"/>
      <c r="T54"/>
      <c r="U54"/>
      <c r="V54"/>
      <c r="W54"/>
      <c r="X54"/>
      <c r="Y54"/>
      <c r="Z54"/>
      <c r="AA54"/>
      <c r="AB54"/>
    </row>
    <row r="55" spans="1:28" ht="12.75" x14ac:dyDescent="0.2">
      <c r="A55" s="227" t="s">
        <v>80</v>
      </c>
      <c r="B55" s="149">
        <v>3</v>
      </c>
      <c r="C55" s="150">
        <v>5500</v>
      </c>
      <c r="D55" s="150">
        <v>3</v>
      </c>
      <c r="E55" s="150">
        <v>5500</v>
      </c>
      <c r="F55"/>
      <c r="G55"/>
      <c r="H55"/>
      <c r="I55"/>
      <c r="J55"/>
      <c r="K55"/>
      <c r="L55"/>
      <c r="M55"/>
      <c r="N55"/>
      <c r="O55"/>
      <c r="P55"/>
      <c r="Q55"/>
      <c r="R55"/>
      <c r="S55"/>
      <c r="T55"/>
      <c r="U55"/>
      <c r="V55"/>
      <c r="W55"/>
      <c r="X55"/>
      <c r="Y55"/>
      <c r="Z55"/>
      <c r="AA55"/>
      <c r="AB55"/>
    </row>
    <row r="56" spans="1:28" ht="12.75" x14ac:dyDescent="0.2">
      <c r="A56" s="227" t="s">
        <v>106</v>
      </c>
      <c r="B56" s="149">
        <v>2</v>
      </c>
      <c r="C56" s="150">
        <v>1800</v>
      </c>
      <c r="D56" s="150">
        <v>2</v>
      </c>
      <c r="E56" s="150">
        <v>1800</v>
      </c>
      <c r="F56"/>
      <c r="G56"/>
      <c r="H56"/>
      <c r="I56"/>
      <c r="J56"/>
      <c r="K56"/>
      <c r="L56"/>
      <c r="M56"/>
      <c r="N56"/>
      <c r="O56"/>
      <c r="P56"/>
      <c r="Q56"/>
      <c r="R56"/>
      <c r="S56"/>
      <c r="T56"/>
      <c r="U56"/>
      <c r="V56"/>
      <c r="W56"/>
      <c r="X56"/>
      <c r="Y56"/>
      <c r="Z56"/>
      <c r="AA56"/>
      <c r="AB56"/>
    </row>
    <row r="57" spans="1:28" ht="12.75" x14ac:dyDescent="0.2">
      <c r="A57" s="227" t="s">
        <v>310</v>
      </c>
      <c r="B57" s="149">
        <v>2</v>
      </c>
      <c r="C57" s="150">
        <v>9000</v>
      </c>
      <c r="D57" s="150">
        <v>2</v>
      </c>
      <c r="E57" s="150">
        <v>9000</v>
      </c>
      <c r="F57"/>
      <c r="G57"/>
      <c r="H57"/>
      <c r="I57"/>
      <c r="J57"/>
      <c r="K57"/>
      <c r="L57"/>
      <c r="M57"/>
      <c r="N57"/>
      <c r="O57"/>
      <c r="P57"/>
      <c r="Q57"/>
      <c r="R57"/>
      <c r="S57"/>
      <c r="T57"/>
      <c r="U57"/>
      <c r="V57"/>
      <c r="W57"/>
      <c r="X57"/>
      <c r="Y57"/>
      <c r="Z57"/>
      <c r="AA57"/>
      <c r="AB57"/>
    </row>
    <row r="58" spans="1:28" ht="12.75" x14ac:dyDescent="0.2">
      <c r="A58" s="227" t="s">
        <v>120</v>
      </c>
      <c r="B58" s="149">
        <v>5</v>
      </c>
      <c r="C58" s="150">
        <v>1500</v>
      </c>
      <c r="D58" s="150">
        <v>5</v>
      </c>
      <c r="E58" s="150">
        <v>1500</v>
      </c>
      <c r="F58"/>
      <c r="G58"/>
      <c r="H58"/>
      <c r="I58"/>
      <c r="J58"/>
      <c r="K58"/>
      <c r="L58"/>
      <c r="M58"/>
      <c r="N58"/>
      <c r="O58"/>
      <c r="P58"/>
      <c r="Q58"/>
      <c r="R58"/>
      <c r="S58"/>
      <c r="T58"/>
      <c r="U58"/>
      <c r="V58"/>
      <c r="W58"/>
      <c r="X58"/>
      <c r="Y58"/>
      <c r="Z58"/>
      <c r="AA58"/>
      <c r="AB58"/>
    </row>
    <row r="59" spans="1:28" ht="12.75" x14ac:dyDescent="0.2">
      <c r="A59" s="227" t="s">
        <v>212</v>
      </c>
      <c r="B59" s="149">
        <v>90</v>
      </c>
      <c r="C59" s="150">
        <v>80500</v>
      </c>
      <c r="D59" s="150">
        <v>90</v>
      </c>
      <c r="E59" s="150">
        <v>80500</v>
      </c>
      <c r="F59"/>
      <c r="G59"/>
      <c r="H59"/>
      <c r="I59"/>
      <c r="J59"/>
      <c r="K59"/>
      <c r="L59"/>
      <c r="M59"/>
      <c r="N59"/>
      <c r="O59"/>
      <c r="P59"/>
      <c r="Q59"/>
      <c r="R59"/>
      <c r="S59"/>
      <c r="T59"/>
      <c r="U59"/>
      <c r="V59"/>
      <c r="W59"/>
      <c r="X59"/>
      <c r="Y59"/>
      <c r="Z59"/>
      <c r="AA59"/>
      <c r="AB59"/>
    </row>
    <row r="60" spans="1:28" ht="33.75" x14ac:dyDescent="0.2">
      <c r="A60" s="227" t="s">
        <v>109</v>
      </c>
      <c r="B60" s="149">
        <v>2</v>
      </c>
      <c r="C60" s="150">
        <v>8000</v>
      </c>
      <c r="D60" s="150">
        <v>2</v>
      </c>
      <c r="E60" s="150">
        <v>8000</v>
      </c>
      <c r="F60"/>
      <c r="G60"/>
      <c r="H60"/>
      <c r="I60"/>
      <c r="J60"/>
      <c r="K60"/>
      <c r="L60"/>
      <c r="M60"/>
      <c r="N60"/>
      <c r="O60"/>
      <c r="P60"/>
      <c r="Q60"/>
      <c r="R60"/>
      <c r="S60"/>
      <c r="T60"/>
      <c r="U60"/>
      <c r="V60"/>
      <c r="W60"/>
      <c r="X60"/>
      <c r="Y60"/>
      <c r="Z60"/>
      <c r="AA60"/>
      <c r="AB60"/>
    </row>
    <row r="61" spans="1:28" ht="12.75" x14ac:dyDescent="0.2">
      <c r="A61" s="227" t="s">
        <v>118</v>
      </c>
      <c r="B61" s="149">
        <v>5</v>
      </c>
      <c r="C61" s="150">
        <v>750</v>
      </c>
      <c r="D61" s="150">
        <v>5</v>
      </c>
      <c r="E61" s="150">
        <v>750</v>
      </c>
      <c r="F61"/>
      <c r="G61"/>
      <c r="H61"/>
      <c r="I61"/>
      <c r="J61"/>
      <c r="K61"/>
      <c r="L61"/>
      <c r="M61"/>
      <c r="N61"/>
      <c r="O61"/>
      <c r="P61"/>
      <c r="Q61"/>
      <c r="R61"/>
      <c r="S61"/>
      <c r="T61"/>
      <c r="U61"/>
      <c r="V61"/>
      <c r="W61"/>
      <c r="X61"/>
      <c r="Y61"/>
      <c r="Z61"/>
      <c r="AA61"/>
      <c r="AB61"/>
    </row>
    <row r="62" spans="1:28" ht="12.75" x14ac:dyDescent="0.2">
      <c r="A62" s="227" t="s">
        <v>116</v>
      </c>
      <c r="B62" s="149">
        <v>5</v>
      </c>
      <c r="C62" s="150">
        <v>450</v>
      </c>
      <c r="D62" s="150">
        <v>5</v>
      </c>
      <c r="E62" s="150">
        <v>450</v>
      </c>
      <c r="F62"/>
      <c r="G62"/>
      <c r="H62"/>
      <c r="I62"/>
      <c r="J62"/>
      <c r="K62"/>
      <c r="L62"/>
      <c r="M62"/>
      <c r="N62"/>
      <c r="O62"/>
      <c r="P62"/>
      <c r="Q62"/>
      <c r="R62"/>
      <c r="S62"/>
      <c r="T62"/>
      <c r="U62"/>
      <c r="V62"/>
      <c r="W62"/>
      <c r="X62"/>
      <c r="Y62"/>
      <c r="Z62"/>
      <c r="AA62"/>
      <c r="AB62"/>
    </row>
    <row r="63" spans="1:28" ht="12.75" x14ac:dyDescent="0.2">
      <c r="A63" s="227" t="s">
        <v>123</v>
      </c>
      <c r="B63" s="149">
        <v>10</v>
      </c>
      <c r="C63" s="150">
        <v>1000</v>
      </c>
      <c r="D63" s="150">
        <v>10</v>
      </c>
      <c r="E63" s="150">
        <v>1000</v>
      </c>
      <c r="F63"/>
      <c r="G63"/>
      <c r="H63"/>
      <c r="I63"/>
      <c r="J63"/>
      <c r="K63"/>
      <c r="L63"/>
      <c r="M63"/>
      <c r="N63"/>
      <c r="O63"/>
      <c r="P63"/>
      <c r="Q63"/>
      <c r="R63"/>
      <c r="S63"/>
      <c r="T63"/>
      <c r="U63"/>
      <c r="V63"/>
      <c r="W63"/>
      <c r="X63"/>
      <c r="Y63"/>
      <c r="Z63"/>
      <c r="AA63"/>
      <c r="AB63"/>
    </row>
    <row r="64" spans="1:28" ht="12.75" x14ac:dyDescent="0.2">
      <c r="A64" s="227" t="s">
        <v>108</v>
      </c>
      <c r="B64" s="149">
        <v>1</v>
      </c>
      <c r="C64" s="150">
        <v>5000</v>
      </c>
      <c r="D64" s="150">
        <v>1</v>
      </c>
      <c r="E64" s="150">
        <v>5000</v>
      </c>
      <c r="F64"/>
      <c r="G64"/>
      <c r="H64"/>
      <c r="I64"/>
      <c r="J64"/>
      <c r="K64"/>
      <c r="L64"/>
      <c r="M64"/>
      <c r="N64"/>
      <c r="O64"/>
      <c r="P64"/>
      <c r="Q64"/>
      <c r="R64"/>
      <c r="S64"/>
      <c r="T64"/>
      <c r="U64"/>
      <c r="V64"/>
      <c r="W64"/>
      <c r="X64"/>
      <c r="Y64"/>
      <c r="Z64"/>
      <c r="AA64"/>
      <c r="AB64"/>
    </row>
    <row r="65" spans="1:28" ht="12.75" x14ac:dyDescent="0.2">
      <c r="A65" s="227" t="s">
        <v>1173</v>
      </c>
      <c r="B65" s="149">
        <v>9553</v>
      </c>
      <c r="C65" s="150">
        <v>3235017</v>
      </c>
      <c r="D65" s="150">
        <v>9553</v>
      </c>
      <c r="E65" s="150">
        <v>3235017</v>
      </c>
      <c r="F65"/>
      <c r="G65"/>
      <c r="H65"/>
      <c r="I65"/>
      <c r="J65"/>
      <c r="K65"/>
      <c r="L65"/>
      <c r="M65"/>
      <c r="N65"/>
      <c r="O65"/>
      <c r="P65"/>
      <c r="Q65"/>
      <c r="R65"/>
      <c r="S65"/>
      <c r="T65"/>
      <c r="U65"/>
      <c r="V65"/>
      <c r="W65"/>
      <c r="X65"/>
      <c r="Y65"/>
      <c r="Z65"/>
      <c r="AA65"/>
      <c r="AB65"/>
    </row>
    <row r="66" spans="1:28" ht="12.75" x14ac:dyDescent="0.2">
      <c r="A66" s="225"/>
      <c r="B66"/>
      <c r="C66"/>
      <c r="D66" s="224"/>
      <c r="E66"/>
      <c r="F66"/>
      <c r="G66"/>
      <c r="H66"/>
      <c r="I66"/>
      <c r="J66"/>
      <c r="K66"/>
      <c r="L66"/>
      <c r="M66"/>
      <c r="N66"/>
      <c r="O66"/>
      <c r="P66"/>
      <c r="Q66"/>
      <c r="R66"/>
      <c r="S66"/>
      <c r="T66"/>
      <c r="U66"/>
      <c r="V66"/>
      <c r="W66"/>
      <c r="X66"/>
      <c r="Y66"/>
      <c r="Z66"/>
      <c r="AA66"/>
      <c r="AB66"/>
    </row>
    <row r="67" spans="1:28" ht="12.75" x14ac:dyDescent="0.2">
      <c r="A67" s="225"/>
      <c r="B67"/>
      <c r="C67"/>
      <c r="D67" s="224"/>
      <c r="E67"/>
      <c r="F67"/>
      <c r="G67"/>
      <c r="H67"/>
      <c r="I67"/>
      <c r="J67"/>
      <c r="K67"/>
      <c r="L67"/>
      <c r="M67"/>
      <c r="N67"/>
      <c r="O67"/>
      <c r="P67"/>
      <c r="Q67"/>
      <c r="R67"/>
      <c r="S67"/>
      <c r="T67"/>
      <c r="U67"/>
      <c r="V67"/>
      <c r="W67"/>
      <c r="X67"/>
      <c r="Y67"/>
      <c r="Z67"/>
      <c r="AA67"/>
      <c r="AB67"/>
    </row>
    <row r="68" spans="1:28" ht="12.75" x14ac:dyDescent="0.2">
      <c r="A68" s="225"/>
      <c r="B68"/>
      <c r="C68"/>
      <c r="D68" s="224"/>
      <c r="E68"/>
      <c r="F68"/>
      <c r="G68"/>
      <c r="H68"/>
      <c r="I68"/>
      <c r="J68"/>
      <c r="K68"/>
      <c r="L68"/>
      <c r="M68"/>
      <c r="N68"/>
      <c r="O68"/>
      <c r="P68"/>
      <c r="Q68"/>
      <c r="R68"/>
      <c r="S68"/>
      <c r="T68"/>
      <c r="U68"/>
      <c r="V68"/>
      <c r="W68"/>
      <c r="X68"/>
      <c r="Y68"/>
      <c r="Z68"/>
      <c r="AA68"/>
      <c r="AB68"/>
    </row>
    <row r="69" spans="1:28" ht="12.75" x14ac:dyDescent="0.2">
      <c r="A69" s="225"/>
      <c r="B69"/>
      <c r="C69"/>
      <c r="D69" s="224"/>
      <c r="E69"/>
      <c r="F69"/>
      <c r="G69"/>
      <c r="H69"/>
      <c r="I69"/>
      <c r="J69"/>
      <c r="K69"/>
      <c r="L69"/>
      <c r="M69"/>
      <c r="N69"/>
      <c r="O69"/>
      <c r="P69"/>
      <c r="Q69"/>
      <c r="R69"/>
      <c r="S69"/>
      <c r="T69"/>
      <c r="U69"/>
      <c r="V69"/>
      <c r="W69"/>
      <c r="X69"/>
      <c r="Y69"/>
      <c r="Z69"/>
      <c r="AA69"/>
      <c r="AB69"/>
    </row>
    <row r="70" spans="1:28" ht="12.75" x14ac:dyDescent="0.2">
      <c r="A70" s="225"/>
      <c r="B70"/>
      <c r="C70"/>
      <c r="D70" s="224"/>
      <c r="E70"/>
      <c r="F70"/>
      <c r="G70"/>
      <c r="H70"/>
      <c r="I70"/>
      <c r="J70"/>
      <c r="K70"/>
      <c r="L70"/>
      <c r="M70"/>
      <c r="N70"/>
      <c r="O70"/>
      <c r="P70"/>
      <c r="Q70"/>
      <c r="R70"/>
      <c r="S70"/>
      <c r="T70"/>
      <c r="U70"/>
      <c r="V70"/>
      <c r="W70"/>
      <c r="X70"/>
      <c r="Y70"/>
      <c r="Z70"/>
      <c r="AA70"/>
      <c r="AB70"/>
    </row>
    <row r="71" spans="1:28" ht="12.75" x14ac:dyDescent="0.2">
      <c r="A71" s="225"/>
      <c r="B71"/>
      <c r="C71"/>
      <c r="D71" s="224"/>
      <c r="E71"/>
      <c r="F71"/>
      <c r="G71"/>
      <c r="H71"/>
      <c r="I71"/>
      <c r="J71"/>
      <c r="K71"/>
      <c r="L71"/>
      <c r="M71"/>
      <c r="N71"/>
      <c r="O71"/>
      <c r="P71"/>
      <c r="Q71"/>
      <c r="R71"/>
      <c r="S71"/>
      <c r="T71"/>
      <c r="U71"/>
      <c r="V71"/>
      <c r="W71"/>
      <c r="X71"/>
      <c r="Y71"/>
      <c r="Z71"/>
      <c r="AA71"/>
      <c r="AB71"/>
    </row>
    <row r="72" spans="1:28" ht="12.75" x14ac:dyDescent="0.2">
      <c r="A72" s="225"/>
      <c r="B72"/>
      <c r="C72"/>
      <c r="D72" s="224"/>
      <c r="E72"/>
      <c r="F72"/>
      <c r="G72"/>
      <c r="H72"/>
      <c r="I72"/>
      <c r="J72"/>
      <c r="K72"/>
      <c r="L72"/>
      <c r="M72"/>
      <c r="N72"/>
      <c r="O72"/>
      <c r="P72"/>
      <c r="Q72"/>
      <c r="R72"/>
      <c r="S72"/>
      <c r="T72"/>
      <c r="U72"/>
      <c r="V72"/>
      <c r="W72"/>
      <c r="X72"/>
      <c r="Y72"/>
      <c r="Z72"/>
      <c r="AA72"/>
      <c r="AB72"/>
    </row>
    <row r="73" spans="1:28" ht="12.75" x14ac:dyDescent="0.2">
      <c r="A73" s="225"/>
      <c r="B73"/>
      <c r="C73"/>
      <c r="D73" s="224"/>
      <c r="E73"/>
      <c r="F73"/>
      <c r="G73"/>
      <c r="H73"/>
      <c r="I73"/>
      <c r="J73"/>
      <c r="K73"/>
      <c r="L73"/>
      <c r="M73"/>
      <c r="N73"/>
      <c r="O73"/>
      <c r="P73"/>
      <c r="Q73"/>
      <c r="R73"/>
      <c r="S73"/>
      <c r="T73"/>
      <c r="U73"/>
      <c r="V73"/>
      <c r="W73"/>
      <c r="X73"/>
      <c r="Y73"/>
      <c r="Z73"/>
      <c r="AA73"/>
      <c r="AB73"/>
    </row>
    <row r="74" spans="1:28" ht="12.75" x14ac:dyDescent="0.2">
      <c r="A74" s="225"/>
      <c r="B74"/>
      <c r="C74"/>
      <c r="D74" s="224"/>
      <c r="E74"/>
      <c r="F74"/>
      <c r="G74"/>
      <c r="H74"/>
      <c r="I74"/>
      <c r="J74"/>
      <c r="K74"/>
      <c r="L74"/>
      <c r="M74"/>
      <c r="N74"/>
      <c r="O74"/>
      <c r="P74"/>
      <c r="Q74"/>
      <c r="R74"/>
      <c r="S74"/>
      <c r="T74"/>
      <c r="U74"/>
      <c r="V74"/>
      <c r="W74"/>
      <c r="X74"/>
      <c r="Y74"/>
      <c r="Z74"/>
      <c r="AA74"/>
      <c r="AB74"/>
    </row>
    <row r="75" spans="1:28" ht="12.75" x14ac:dyDescent="0.2">
      <c r="A75" s="225"/>
      <c r="B75"/>
      <c r="C75"/>
      <c r="D75" s="224"/>
      <c r="E75"/>
      <c r="F75"/>
      <c r="G75"/>
      <c r="H75"/>
      <c r="I75"/>
      <c r="J75"/>
      <c r="K75"/>
      <c r="L75"/>
      <c r="M75"/>
      <c r="N75"/>
      <c r="O75"/>
      <c r="P75"/>
      <c r="Q75"/>
      <c r="R75"/>
      <c r="S75"/>
      <c r="T75"/>
      <c r="U75"/>
      <c r="V75"/>
      <c r="W75"/>
      <c r="X75"/>
      <c r="Y75"/>
      <c r="Z75"/>
      <c r="AA75"/>
      <c r="AB75"/>
    </row>
    <row r="76" spans="1:28" ht="12.75" x14ac:dyDescent="0.2">
      <c r="A76" s="225"/>
      <c r="B76"/>
      <c r="C76"/>
      <c r="D76" s="224"/>
      <c r="E76"/>
      <c r="F76"/>
      <c r="G76"/>
      <c r="H76"/>
      <c r="I76"/>
      <c r="J76"/>
      <c r="K76"/>
      <c r="L76"/>
      <c r="M76"/>
      <c r="N76"/>
      <c r="O76"/>
      <c r="P76"/>
      <c r="Q76"/>
      <c r="R76"/>
      <c r="S76"/>
      <c r="T76"/>
      <c r="U76"/>
      <c r="V76"/>
      <c r="W76"/>
      <c r="X76"/>
      <c r="Y76"/>
      <c r="Z76"/>
      <c r="AA76"/>
      <c r="AB76"/>
    </row>
    <row r="77" spans="1:28" ht="12.75" x14ac:dyDescent="0.2">
      <c r="A77" s="225"/>
      <c r="B77"/>
      <c r="C77"/>
      <c r="D77" s="224"/>
      <c r="E77"/>
      <c r="F77"/>
      <c r="G77"/>
      <c r="H77"/>
      <c r="I77"/>
      <c r="J77"/>
      <c r="K77"/>
      <c r="L77"/>
      <c r="M77"/>
      <c r="N77"/>
      <c r="O77"/>
      <c r="P77"/>
      <c r="Q77"/>
      <c r="R77"/>
      <c r="S77"/>
      <c r="T77"/>
      <c r="U77"/>
      <c r="V77"/>
      <c r="W77"/>
      <c r="X77"/>
      <c r="Y77"/>
      <c r="Z77"/>
      <c r="AA77"/>
      <c r="AB77"/>
    </row>
    <row r="78" spans="1:28" ht="12.75" x14ac:dyDescent="0.2">
      <c r="A78" s="225"/>
      <c r="B78"/>
      <c r="C78"/>
      <c r="D78" s="224"/>
      <c r="E78"/>
      <c r="F78"/>
      <c r="G78"/>
      <c r="H78"/>
      <c r="I78"/>
      <c r="J78"/>
      <c r="K78"/>
      <c r="L78"/>
      <c r="M78"/>
      <c r="N78"/>
      <c r="O78"/>
      <c r="P78"/>
      <c r="Q78"/>
      <c r="R78"/>
      <c r="S78"/>
      <c r="T78"/>
      <c r="U78"/>
      <c r="V78"/>
      <c r="W78"/>
      <c r="X78"/>
      <c r="Y78"/>
      <c r="Z78"/>
      <c r="AA78"/>
      <c r="AB78"/>
    </row>
    <row r="79" spans="1:28" ht="12.75" x14ac:dyDescent="0.2">
      <c r="A79" s="225"/>
      <c r="B79"/>
      <c r="C79"/>
      <c r="D79" s="224"/>
      <c r="E79"/>
      <c r="F79"/>
      <c r="G79"/>
      <c r="H79"/>
      <c r="I79"/>
      <c r="J79"/>
      <c r="K79"/>
      <c r="L79"/>
      <c r="M79"/>
      <c r="N79"/>
      <c r="O79"/>
      <c r="P79"/>
      <c r="Q79"/>
      <c r="R79"/>
      <c r="S79"/>
      <c r="T79"/>
      <c r="U79"/>
      <c r="V79"/>
      <c r="W79"/>
      <c r="X79"/>
      <c r="Y79"/>
      <c r="Z79"/>
      <c r="AA79"/>
      <c r="AB79"/>
    </row>
    <row r="80" spans="1:28" ht="12.75" x14ac:dyDescent="0.2">
      <c r="A80" s="225"/>
      <c r="B80"/>
      <c r="C80"/>
      <c r="D80" s="224"/>
      <c r="E80"/>
      <c r="F80"/>
      <c r="G80"/>
      <c r="H80"/>
      <c r="I80"/>
      <c r="J80"/>
      <c r="K80"/>
      <c r="L80"/>
      <c r="M80"/>
      <c r="N80"/>
      <c r="O80"/>
      <c r="P80"/>
      <c r="Q80"/>
      <c r="R80"/>
      <c r="S80"/>
      <c r="T80"/>
      <c r="U80"/>
      <c r="V80"/>
      <c r="W80"/>
      <c r="X80"/>
      <c r="Y80"/>
      <c r="Z80"/>
      <c r="AA80"/>
      <c r="AB80"/>
    </row>
    <row r="81" spans="1:28" ht="12.75" x14ac:dyDescent="0.2">
      <c r="A81" s="225"/>
      <c r="B81"/>
      <c r="C81"/>
      <c r="D81" s="224"/>
      <c r="E81"/>
      <c r="F81"/>
      <c r="G81"/>
      <c r="H81"/>
      <c r="I81"/>
      <c r="J81"/>
      <c r="K81"/>
      <c r="L81"/>
      <c r="M81"/>
      <c r="N81"/>
      <c r="O81"/>
      <c r="P81"/>
      <c r="Q81"/>
      <c r="R81"/>
      <c r="S81"/>
      <c r="T81"/>
      <c r="U81"/>
      <c r="V81"/>
      <c r="W81"/>
      <c r="X81"/>
      <c r="Y81"/>
      <c r="Z81"/>
      <c r="AA81"/>
      <c r="AB81"/>
    </row>
    <row r="82" spans="1:28" ht="12.75" x14ac:dyDescent="0.2">
      <c r="A82" s="225"/>
      <c r="B82"/>
      <c r="C82"/>
      <c r="D82" s="224"/>
      <c r="E82"/>
      <c r="F82"/>
      <c r="G82"/>
      <c r="H82"/>
      <c r="I82"/>
      <c r="J82"/>
      <c r="K82"/>
      <c r="L82"/>
      <c r="M82"/>
      <c r="N82"/>
      <c r="O82"/>
      <c r="P82"/>
      <c r="Q82"/>
      <c r="R82"/>
      <c r="S82"/>
      <c r="T82"/>
      <c r="U82"/>
      <c r="V82"/>
      <c r="W82"/>
      <c r="X82"/>
      <c r="Y82"/>
      <c r="Z82"/>
      <c r="AA82"/>
      <c r="AB82"/>
    </row>
    <row r="83" spans="1:28" ht="12.75" x14ac:dyDescent="0.2">
      <c r="A83" s="225"/>
      <c r="B83"/>
      <c r="C83"/>
      <c r="D83" s="224"/>
      <c r="E83"/>
      <c r="F83"/>
      <c r="G83"/>
      <c r="H83"/>
      <c r="I83"/>
      <c r="J83"/>
      <c r="K83"/>
      <c r="L83"/>
      <c r="M83"/>
      <c r="N83"/>
      <c r="O83"/>
      <c r="P83"/>
      <c r="Q83"/>
      <c r="R83"/>
      <c r="S83"/>
      <c r="T83"/>
      <c r="U83"/>
      <c r="V83"/>
      <c r="W83"/>
      <c r="X83"/>
      <c r="Y83"/>
      <c r="Z83"/>
      <c r="AA83"/>
      <c r="AB83"/>
    </row>
    <row r="84" spans="1:28" ht="12.75" x14ac:dyDescent="0.2">
      <c r="A84" s="225"/>
      <c r="B84"/>
      <c r="C84"/>
      <c r="D84" s="224"/>
      <c r="E84"/>
      <c r="F84"/>
      <c r="G84"/>
      <c r="H84"/>
      <c r="I84"/>
      <c r="J84"/>
      <c r="K84"/>
      <c r="L84"/>
      <c r="M84"/>
      <c r="N84"/>
      <c r="O84"/>
      <c r="P84"/>
      <c r="Q84"/>
      <c r="R84"/>
      <c r="S84"/>
      <c r="T84"/>
      <c r="U84"/>
      <c r="V84"/>
      <c r="W84"/>
      <c r="X84"/>
      <c r="Y84"/>
      <c r="Z84"/>
      <c r="AA84"/>
      <c r="AB84"/>
    </row>
    <row r="85" spans="1:28" ht="12.75" x14ac:dyDescent="0.2">
      <c r="A85" s="225"/>
      <c r="B85"/>
      <c r="C85"/>
      <c r="D85" s="224"/>
      <c r="E85"/>
      <c r="F85"/>
      <c r="G85"/>
      <c r="H85"/>
      <c r="I85"/>
      <c r="J85"/>
      <c r="K85"/>
      <c r="L85"/>
      <c r="M85"/>
      <c r="N85"/>
      <c r="O85"/>
      <c r="P85"/>
      <c r="Q85"/>
      <c r="R85"/>
      <c r="S85"/>
      <c r="T85"/>
      <c r="U85"/>
      <c r="V85"/>
      <c r="W85"/>
      <c r="X85"/>
      <c r="Y85"/>
      <c r="Z85"/>
      <c r="AA85"/>
      <c r="AB85"/>
    </row>
    <row r="86" spans="1:28" ht="12.75" x14ac:dyDescent="0.2">
      <c r="A86" s="225"/>
      <c r="B86"/>
      <c r="C86"/>
      <c r="D86" s="224"/>
      <c r="E86"/>
      <c r="F86"/>
      <c r="G86"/>
      <c r="H86"/>
      <c r="I86"/>
      <c r="J86"/>
      <c r="K86"/>
      <c r="L86"/>
      <c r="M86"/>
      <c r="N86"/>
      <c r="O86"/>
      <c r="P86"/>
      <c r="Q86"/>
      <c r="R86"/>
      <c r="S86"/>
      <c r="T86"/>
      <c r="U86"/>
      <c r="V86"/>
      <c r="W86"/>
      <c r="X86"/>
      <c r="Y86"/>
      <c r="Z86"/>
      <c r="AA86"/>
      <c r="AB86"/>
    </row>
    <row r="87" spans="1:28" ht="12.75" x14ac:dyDescent="0.2">
      <c r="A87" s="225"/>
      <c r="B87"/>
      <c r="C87"/>
      <c r="D87" s="224"/>
      <c r="E87"/>
      <c r="F87"/>
      <c r="G87"/>
      <c r="H87"/>
      <c r="I87"/>
      <c r="J87"/>
      <c r="K87"/>
      <c r="L87"/>
      <c r="M87"/>
      <c r="N87"/>
      <c r="O87"/>
      <c r="P87"/>
      <c r="Q87"/>
      <c r="R87"/>
      <c r="S87"/>
      <c r="T87"/>
      <c r="U87"/>
      <c r="V87"/>
      <c r="W87"/>
      <c r="X87"/>
      <c r="Y87"/>
      <c r="Z87"/>
      <c r="AA87"/>
      <c r="AB87"/>
    </row>
    <row r="88" spans="1:28" ht="12.75" x14ac:dyDescent="0.2">
      <c r="A88" s="225"/>
      <c r="B88"/>
      <c r="C88"/>
      <c r="D88" s="224"/>
      <c r="E88"/>
      <c r="F88"/>
      <c r="G88"/>
      <c r="H88"/>
      <c r="I88"/>
      <c r="J88"/>
      <c r="K88"/>
      <c r="L88"/>
      <c r="M88"/>
      <c r="N88"/>
      <c r="O88"/>
      <c r="P88"/>
      <c r="Q88"/>
      <c r="R88"/>
      <c r="S88"/>
      <c r="T88"/>
      <c r="U88"/>
      <c r="V88"/>
      <c r="W88"/>
      <c r="X88"/>
      <c r="Y88"/>
      <c r="Z88"/>
      <c r="AA88"/>
      <c r="AB88"/>
    </row>
    <row r="89" spans="1:28" ht="12.75" x14ac:dyDescent="0.2">
      <c r="A89" s="225"/>
      <c r="B89"/>
      <c r="C89"/>
      <c r="D89" s="224"/>
      <c r="E89"/>
      <c r="F89"/>
      <c r="G89"/>
      <c r="H89"/>
      <c r="I89"/>
      <c r="J89"/>
      <c r="K89"/>
      <c r="L89"/>
      <c r="M89"/>
      <c r="N89"/>
      <c r="O89"/>
      <c r="P89"/>
      <c r="Q89"/>
      <c r="R89"/>
      <c r="S89"/>
      <c r="T89"/>
      <c r="U89"/>
      <c r="V89"/>
      <c r="W89"/>
      <c r="X89"/>
      <c r="Y89"/>
      <c r="Z89"/>
      <c r="AA89"/>
      <c r="AB89"/>
    </row>
    <row r="90" spans="1:28" ht="12.75" x14ac:dyDescent="0.2">
      <c r="A90" s="225"/>
      <c r="B90"/>
      <c r="C90"/>
      <c r="D90" s="224"/>
      <c r="E90"/>
      <c r="F90"/>
      <c r="G90"/>
      <c r="H90"/>
      <c r="I90"/>
      <c r="J90"/>
      <c r="K90"/>
      <c r="L90"/>
      <c r="M90"/>
      <c r="N90"/>
      <c r="O90"/>
      <c r="P90"/>
      <c r="Q90"/>
      <c r="R90"/>
      <c r="S90"/>
      <c r="T90"/>
      <c r="U90"/>
      <c r="V90"/>
      <c r="W90"/>
      <c r="X90"/>
      <c r="Y90"/>
      <c r="Z90"/>
      <c r="AA90"/>
      <c r="AB90"/>
    </row>
    <row r="91" spans="1:28" ht="12.75" x14ac:dyDescent="0.2">
      <c r="A91" s="225"/>
      <c r="B91"/>
      <c r="C91"/>
      <c r="D91" s="224"/>
      <c r="E91"/>
      <c r="F91"/>
      <c r="G91"/>
      <c r="H91"/>
      <c r="I91"/>
      <c r="J91"/>
      <c r="K91"/>
      <c r="L91"/>
      <c r="M91"/>
      <c r="N91"/>
      <c r="O91"/>
      <c r="P91"/>
      <c r="Q91"/>
      <c r="R91"/>
      <c r="S91"/>
      <c r="T91"/>
      <c r="U91"/>
      <c r="V91"/>
      <c r="W91"/>
      <c r="X91"/>
      <c r="Y91"/>
      <c r="Z91"/>
      <c r="AA91"/>
      <c r="AB91"/>
    </row>
    <row r="92" spans="1:28" ht="12.75" x14ac:dyDescent="0.2">
      <c r="A92" s="225"/>
      <c r="B92"/>
      <c r="C92"/>
      <c r="D92" s="224"/>
      <c r="E92"/>
      <c r="F92"/>
      <c r="G92"/>
      <c r="H92"/>
      <c r="I92"/>
      <c r="J92"/>
      <c r="K92"/>
      <c r="L92"/>
      <c r="M92"/>
      <c r="N92"/>
      <c r="O92"/>
      <c r="P92"/>
      <c r="Q92"/>
      <c r="R92"/>
      <c r="S92"/>
      <c r="T92"/>
      <c r="U92"/>
      <c r="V92"/>
      <c r="W92"/>
      <c r="X92"/>
      <c r="Y92"/>
      <c r="Z92"/>
      <c r="AA92"/>
      <c r="AB92"/>
    </row>
    <row r="93" spans="1:28" ht="12.75" x14ac:dyDescent="0.2">
      <c r="A93" s="225"/>
      <c r="B93"/>
      <c r="C93"/>
      <c r="D93" s="224"/>
      <c r="E93"/>
      <c r="F93"/>
      <c r="G93"/>
      <c r="H93"/>
      <c r="I93"/>
      <c r="J93"/>
      <c r="K93"/>
      <c r="L93"/>
      <c r="M93"/>
      <c r="N93"/>
      <c r="O93"/>
      <c r="P93"/>
      <c r="Q93"/>
      <c r="R93"/>
      <c r="S93"/>
      <c r="T93"/>
      <c r="U93"/>
      <c r="V93"/>
      <c r="W93"/>
      <c r="X93"/>
      <c r="Y93"/>
      <c r="Z93"/>
      <c r="AA93"/>
      <c r="AB93"/>
    </row>
    <row r="94" spans="1:28" ht="12.75" x14ac:dyDescent="0.2">
      <c r="A94" s="225"/>
      <c r="B94"/>
      <c r="C94"/>
      <c r="D94" s="224"/>
      <c r="E94"/>
      <c r="F94"/>
      <c r="G94"/>
      <c r="H94"/>
      <c r="I94"/>
      <c r="J94"/>
      <c r="K94"/>
      <c r="L94"/>
      <c r="M94"/>
      <c r="N94"/>
      <c r="O94"/>
      <c r="P94"/>
      <c r="Q94"/>
      <c r="R94"/>
      <c r="S94"/>
      <c r="T94"/>
      <c r="U94"/>
      <c r="V94"/>
      <c r="W94"/>
      <c r="X94"/>
      <c r="Y94"/>
      <c r="Z94"/>
      <c r="AA94"/>
      <c r="AB94"/>
    </row>
    <row r="95" spans="1:28" ht="12.75" x14ac:dyDescent="0.2">
      <c r="A95" s="225"/>
      <c r="B95"/>
      <c r="C95"/>
      <c r="D95" s="224"/>
      <c r="E95"/>
      <c r="F95"/>
      <c r="G95"/>
      <c r="H95"/>
      <c r="I95"/>
      <c r="J95"/>
      <c r="K95"/>
      <c r="L95"/>
      <c r="M95"/>
      <c r="N95"/>
      <c r="O95"/>
      <c r="P95"/>
      <c r="Q95"/>
      <c r="R95"/>
      <c r="S95"/>
      <c r="T95"/>
      <c r="U95"/>
      <c r="V95"/>
      <c r="W95"/>
      <c r="X95"/>
      <c r="Y95"/>
      <c r="Z95"/>
      <c r="AA95"/>
      <c r="AB95"/>
    </row>
    <row r="96" spans="1:28" ht="12.75" x14ac:dyDescent="0.2">
      <c r="A96" s="225"/>
      <c r="B96"/>
      <c r="C96"/>
      <c r="D96" s="224"/>
      <c r="E96"/>
      <c r="F96"/>
      <c r="G96"/>
      <c r="H96"/>
      <c r="I96"/>
      <c r="J96"/>
      <c r="K96"/>
      <c r="L96"/>
      <c r="M96"/>
      <c r="N96"/>
      <c r="O96"/>
      <c r="P96"/>
      <c r="Q96"/>
      <c r="R96"/>
      <c r="S96"/>
      <c r="T96"/>
      <c r="U96"/>
      <c r="V96"/>
      <c r="W96"/>
      <c r="X96"/>
      <c r="Y96"/>
      <c r="Z96"/>
      <c r="AA96"/>
      <c r="AB96"/>
    </row>
    <row r="97" spans="1:28" ht="12.75" x14ac:dyDescent="0.2">
      <c r="A97" s="225"/>
      <c r="B97"/>
      <c r="C97"/>
      <c r="D97" s="224"/>
      <c r="E97"/>
      <c r="F97"/>
      <c r="G97"/>
      <c r="H97"/>
      <c r="I97"/>
      <c r="J97"/>
      <c r="K97"/>
      <c r="L97"/>
      <c r="M97"/>
      <c r="N97"/>
      <c r="O97"/>
      <c r="P97"/>
      <c r="Q97"/>
      <c r="R97"/>
      <c r="S97"/>
      <c r="T97"/>
      <c r="U97"/>
      <c r="V97"/>
      <c r="W97"/>
      <c r="X97"/>
      <c r="Y97"/>
      <c r="Z97"/>
      <c r="AA97"/>
      <c r="AB97"/>
    </row>
    <row r="98" spans="1:28" ht="12.75" x14ac:dyDescent="0.2">
      <c r="A98" s="225"/>
      <c r="B98"/>
      <c r="C98"/>
      <c r="D98" s="224"/>
      <c r="E98"/>
      <c r="F98"/>
      <c r="G98"/>
      <c r="H98"/>
      <c r="I98"/>
      <c r="J98"/>
      <c r="K98"/>
      <c r="L98"/>
      <c r="M98"/>
      <c r="N98"/>
      <c r="O98"/>
      <c r="P98"/>
      <c r="Q98"/>
      <c r="R98"/>
      <c r="S98"/>
      <c r="T98"/>
      <c r="U98"/>
      <c r="V98"/>
      <c r="W98"/>
      <c r="X98"/>
      <c r="Y98"/>
      <c r="Z98"/>
      <c r="AA98"/>
      <c r="AB98"/>
    </row>
    <row r="99" spans="1:28" ht="12.75" x14ac:dyDescent="0.2">
      <c r="A99" s="225"/>
      <c r="B99"/>
      <c r="C99"/>
      <c r="D99" s="224"/>
      <c r="E99"/>
      <c r="F99"/>
      <c r="G99"/>
      <c r="H99"/>
      <c r="I99"/>
      <c r="J99"/>
      <c r="K99"/>
      <c r="L99"/>
      <c r="M99"/>
      <c r="N99"/>
      <c r="O99"/>
      <c r="P99"/>
      <c r="Q99"/>
      <c r="R99"/>
      <c r="S99"/>
      <c r="T99"/>
      <c r="U99"/>
      <c r="V99"/>
      <c r="W99"/>
      <c r="X99"/>
      <c r="Y99"/>
      <c r="Z99"/>
      <c r="AA99"/>
      <c r="AB99"/>
    </row>
    <row r="100" spans="1:28" ht="12.75" x14ac:dyDescent="0.2">
      <c r="A100" s="225"/>
      <c r="B100"/>
      <c r="C100"/>
      <c r="D100" s="224"/>
      <c r="E100"/>
      <c r="F100"/>
      <c r="G100"/>
      <c r="H100"/>
      <c r="I100"/>
      <c r="J100"/>
      <c r="K100"/>
      <c r="L100"/>
      <c r="M100"/>
      <c r="N100"/>
      <c r="O100"/>
      <c r="P100"/>
      <c r="Q100"/>
      <c r="R100"/>
      <c r="S100"/>
      <c r="T100"/>
      <c r="U100"/>
      <c r="V100"/>
      <c r="W100"/>
      <c r="X100"/>
      <c r="Y100"/>
      <c r="Z100"/>
      <c r="AA100"/>
      <c r="AB100"/>
    </row>
    <row r="101" spans="1:28" ht="12.75" x14ac:dyDescent="0.2">
      <c r="A101" s="225"/>
      <c r="B101"/>
      <c r="C101"/>
      <c r="D101" s="224"/>
      <c r="E101"/>
      <c r="F101"/>
      <c r="G101"/>
      <c r="H101"/>
      <c r="I101"/>
      <c r="J101"/>
      <c r="K101"/>
      <c r="L101"/>
      <c r="M101"/>
      <c r="N101"/>
      <c r="O101"/>
      <c r="P101"/>
      <c r="Q101"/>
      <c r="R101"/>
      <c r="S101"/>
      <c r="T101"/>
      <c r="U101"/>
      <c r="V101"/>
      <c r="W101"/>
      <c r="X101"/>
      <c r="Y101"/>
      <c r="Z101"/>
      <c r="AA101"/>
      <c r="AB101"/>
    </row>
    <row r="102" spans="1:28" ht="12.75" x14ac:dyDescent="0.2">
      <c r="A102" s="225"/>
      <c r="B102"/>
      <c r="C102"/>
      <c r="D102" s="224"/>
      <c r="E102"/>
      <c r="F102"/>
      <c r="G102"/>
      <c r="H102"/>
      <c r="I102"/>
      <c r="J102"/>
      <c r="K102"/>
      <c r="L102"/>
      <c r="M102"/>
      <c r="N102"/>
      <c r="O102"/>
      <c r="P102"/>
      <c r="Q102"/>
      <c r="R102"/>
      <c r="S102"/>
      <c r="T102"/>
      <c r="U102"/>
      <c r="V102"/>
      <c r="W102"/>
      <c r="X102"/>
      <c r="Y102"/>
      <c r="Z102"/>
      <c r="AA102"/>
      <c r="AB102"/>
    </row>
    <row r="103" spans="1:28" ht="12.75" x14ac:dyDescent="0.2">
      <c r="A103" s="225"/>
      <c r="B103"/>
      <c r="C103"/>
      <c r="D103" s="224"/>
      <c r="E103"/>
      <c r="F103"/>
      <c r="G103"/>
      <c r="H103"/>
      <c r="I103"/>
      <c r="J103"/>
      <c r="K103"/>
      <c r="L103"/>
      <c r="M103"/>
      <c r="N103"/>
      <c r="O103"/>
      <c r="P103"/>
      <c r="Q103"/>
      <c r="R103"/>
      <c r="S103"/>
      <c r="T103"/>
      <c r="U103"/>
      <c r="V103"/>
      <c r="W103"/>
      <c r="X103"/>
      <c r="Y103"/>
      <c r="Z103"/>
      <c r="AA103"/>
      <c r="AB103"/>
    </row>
    <row r="104" spans="1:28" ht="12.75" x14ac:dyDescent="0.2">
      <c r="A104" s="225"/>
      <c r="B104"/>
      <c r="C104"/>
      <c r="D104" s="224"/>
      <c r="E104"/>
      <c r="F104"/>
      <c r="G104"/>
      <c r="H104"/>
      <c r="I104"/>
      <c r="J104"/>
      <c r="K104"/>
      <c r="L104"/>
      <c r="M104"/>
      <c r="N104"/>
      <c r="O104"/>
      <c r="P104"/>
      <c r="Q104"/>
      <c r="R104"/>
      <c r="S104"/>
      <c r="T104"/>
      <c r="U104"/>
      <c r="V104"/>
      <c r="W104"/>
      <c r="X104"/>
      <c r="Y104"/>
      <c r="Z104"/>
      <c r="AA104"/>
      <c r="AB104"/>
    </row>
    <row r="105" spans="1:28" ht="12.75" x14ac:dyDescent="0.2">
      <c r="A105" s="225"/>
      <c r="B105"/>
      <c r="C105"/>
      <c r="D105" s="224"/>
      <c r="E105"/>
      <c r="F105"/>
      <c r="G105"/>
      <c r="H105"/>
      <c r="I105"/>
      <c r="J105"/>
      <c r="K105"/>
      <c r="L105"/>
      <c r="M105"/>
      <c r="N105"/>
      <c r="O105"/>
      <c r="P105"/>
      <c r="Q105"/>
      <c r="R105"/>
      <c r="S105"/>
      <c r="T105"/>
      <c r="U105"/>
      <c r="V105"/>
      <c r="W105"/>
      <c r="X105"/>
      <c r="Y105"/>
      <c r="Z105"/>
      <c r="AA105"/>
      <c r="AB105"/>
    </row>
    <row r="106" spans="1:28" ht="12.75" x14ac:dyDescent="0.2">
      <c r="A106" s="225"/>
      <c r="B106"/>
      <c r="C106"/>
      <c r="D106" s="224"/>
      <c r="E106"/>
      <c r="F106"/>
      <c r="G106"/>
      <c r="H106"/>
      <c r="I106"/>
      <c r="J106"/>
      <c r="K106"/>
      <c r="L106"/>
      <c r="M106"/>
      <c r="N106"/>
      <c r="O106"/>
      <c r="P106"/>
      <c r="Q106"/>
      <c r="R106"/>
      <c r="S106"/>
      <c r="T106"/>
      <c r="U106"/>
      <c r="V106"/>
      <c r="W106"/>
      <c r="X106"/>
      <c r="Y106"/>
      <c r="Z106"/>
      <c r="AA106"/>
      <c r="AB106"/>
    </row>
    <row r="107" spans="1:28" ht="12.75" x14ac:dyDescent="0.2">
      <c r="A107" s="225"/>
      <c r="B107"/>
      <c r="C107"/>
      <c r="D107" s="224"/>
      <c r="E107"/>
      <c r="F107"/>
      <c r="G107"/>
      <c r="H107"/>
      <c r="I107"/>
      <c r="J107"/>
      <c r="K107"/>
      <c r="L107"/>
      <c r="M107"/>
      <c r="N107"/>
      <c r="O107"/>
      <c r="P107"/>
      <c r="Q107"/>
      <c r="R107"/>
      <c r="S107"/>
      <c r="T107"/>
      <c r="U107"/>
      <c r="V107"/>
      <c r="W107"/>
      <c r="X107"/>
      <c r="Y107"/>
      <c r="Z107"/>
      <c r="AA107"/>
      <c r="AB107"/>
    </row>
    <row r="108" spans="1:28" ht="12.75" x14ac:dyDescent="0.2">
      <c r="A108" s="225"/>
      <c r="B108"/>
      <c r="C108"/>
      <c r="D108" s="224"/>
      <c r="E108"/>
      <c r="F108"/>
      <c r="G108"/>
      <c r="H108"/>
      <c r="I108"/>
      <c r="J108"/>
      <c r="K108"/>
      <c r="L108"/>
      <c r="M108"/>
      <c r="N108"/>
      <c r="O108"/>
      <c r="P108"/>
      <c r="Q108"/>
      <c r="R108"/>
      <c r="S108"/>
      <c r="T108"/>
      <c r="U108"/>
      <c r="V108"/>
      <c r="W108"/>
      <c r="X108"/>
      <c r="Y108"/>
      <c r="Z108"/>
      <c r="AA108"/>
      <c r="AB108"/>
    </row>
    <row r="109" spans="1:28" ht="12.75" x14ac:dyDescent="0.2">
      <c r="A109" s="225"/>
      <c r="B109"/>
      <c r="C109"/>
      <c r="D109" s="224"/>
      <c r="E109"/>
      <c r="F109"/>
      <c r="G109"/>
      <c r="H109"/>
      <c r="I109"/>
      <c r="J109"/>
      <c r="K109"/>
      <c r="L109"/>
      <c r="M109"/>
      <c r="N109"/>
      <c r="O109"/>
      <c r="P109"/>
      <c r="Q109"/>
      <c r="R109"/>
      <c r="S109"/>
      <c r="T109"/>
      <c r="U109"/>
      <c r="V109"/>
      <c r="W109"/>
      <c r="X109"/>
      <c r="Y109"/>
      <c r="Z109"/>
      <c r="AA109"/>
      <c r="AB109"/>
    </row>
    <row r="110" spans="1:28" ht="12.75" x14ac:dyDescent="0.2">
      <c r="A110" s="225"/>
      <c r="B110"/>
      <c r="C110"/>
      <c r="D110" s="224"/>
      <c r="E110"/>
      <c r="F110"/>
      <c r="G110"/>
      <c r="H110"/>
      <c r="I110"/>
      <c r="J110"/>
      <c r="K110"/>
      <c r="L110"/>
      <c r="M110"/>
      <c r="N110"/>
      <c r="O110"/>
      <c r="P110"/>
      <c r="Q110"/>
      <c r="R110"/>
      <c r="S110"/>
      <c r="T110"/>
      <c r="U110"/>
      <c r="V110"/>
      <c r="W110"/>
      <c r="X110"/>
      <c r="Y110"/>
      <c r="Z110"/>
      <c r="AA110"/>
      <c r="AB110"/>
    </row>
    <row r="111" spans="1:28" ht="12.75" x14ac:dyDescent="0.2">
      <c r="A111" s="225"/>
      <c r="B111"/>
      <c r="C111"/>
      <c r="D111" s="224"/>
      <c r="E111"/>
      <c r="F111"/>
      <c r="G111"/>
      <c r="H111"/>
      <c r="I111"/>
      <c r="J111"/>
      <c r="K111"/>
      <c r="L111"/>
      <c r="M111"/>
      <c r="N111"/>
      <c r="O111"/>
      <c r="P111"/>
      <c r="Q111"/>
      <c r="R111"/>
      <c r="S111"/>
      <c r="T111"/>
      <c r="U111"/>
      <c r="V111"/>
      <c r="W111"/>
      <c r="X111"/>
      <c r="Y111"/>
      <c r="Z111"/>
      <c r="AA111"/>
      <c r="AB111"/>
    </row>
    <row r="112" spans="1:28" ht="12.75" x14ac:dyDescent="0.2">
      <c r="A112" s="225"/>
      <c r="B112"/>
      <c r="C112"/>
      <c r="D112" s="224"/>
      <c r="E112"/>
      <c r="F112"/>
      <c r="G112"/>
      <c r="H112"/>
      <c r="I112"/>
      <c r="J112"/>
      <c r="K112"/>
      <c r="L112"/>
      <c r="M112"/>
      <c r="N112"/>
      <c r="O112"/>
      <c r="P112"/>
      <c r="Q112"/>
      <c r="R112"/>
      <c r="S112"/>
      <c r="T112"/>
      <c r="U112"/>
      <c r="V112"/>
      <c r="W112"/>
      <c r="X112"/>
      <c r="Y112"/>
      <c r="Z112"/>
      <c r="AA112"/>
      <c r="AB112"/>
    </row>
    <row r="113" spans="1:28" ht="12.75" x14ac:dyDescent="0.2">
      <c r="A113" s="225"/>
      <c r="B113"/>
      <c r="C113"/>
      <c r="D113" s="224"/>
      <c r="E113"/>
      <c r="F113"/>
      <c r="G113"/>
      <c r="H113"/>
      <c r="I113"/>
      <c r="J113"/>
      <c r="K113"/>
      <c r="L113"/>
      <c r="M113"/>
      <c r="N113"/>
      <c r="O113"/>
      <c r="P113"/>
      <c r="Q113"/>
      <c r="R113"/>
      <c r="S113"/>
      <c r="T113"/>
      <c r="U113"/>
      <c r="V113"/>
      <c r="W113"/>
      <c r="X113"/>
      <c r="Y113"/>
      <c r="Z113"/>
      <c r="AA113"/>
      <c r="AB113"/>
    </row>
    <row r="114" spans="1:28" ht="12.75" x14ac:dyDescent="0.2">
      <c r="A114" s="225"/>
      <c r="B114"/>
      <c r="C114"/>
      <c r="D114" s="224"/>
      <c r="E114"/>
      <c r="F114"/>
      <c r="G114"/>
      <c r="H114"/>
      <c r="I114"/>
      <c r="J114"/>
      <c r="K114"/>
      <c r="L114"/>
      <c r="M114"/>
      <c r="N114"/>
      <c r="O114"/>
      <c r="P114"/>
      <c r="Q114"/>
      <c r="R114"/>
      <c r="S114"/>
      <c r="T114"/>
      <c r="U114"/>
      <c r="V114"/>
      <c r="W114"/>
      <c r="X114"/>
      <c r="Y114"/>
      <c r="Z114"/>
      <c r="AA114"/>
      <c r="AB114"/>
    </row>
    <row r="115" spans="1:28" ht="12.75" x14ac:dyDescent="0.2">
      <c r="A115" s="225"/>
      <c r="B115"/>
      <c r="C115"/>
      <c r="D115" s="224"/>
      <c r="E115"/>
      <c r="F115"/>
      <c r="G115"/>
      <c r="H115"/>
      <c r="I115"/>
      <c r="J115"/>
      <c r="K115"/>
      <c r="L115"/>
      <c r="M115"/>
      <c r="N115"/>
      <c r="O115"/>
      <c r="P115"/>
      <c r="Q115"/>
      <c r="R115"/>
      <c r="S115"/>
      <c r="T115"/>
      <c r="U115"/>
      <c r="V115"/>
      <c r="W115"/>
      <c r="X115"/>
      <c r="Y115"/>
      <c r="Z115"/>
      <c r="AA115"/>
      <c r="AB115"/>
    </row>
    <row r="116" spans="1:28" ht="12.75" x14ac:dyDescent="0.2">
      <c r="A116" s="225"/>
      <c r="B116"/>
      <c r="C116"/>
      <c r="D116" s="224"/>
      <c r="E116"/>
      <c r="F116"/>
      <c r="G116"/>
      <c r="H116"/>
      <c r="I116"/>
      <c r="J116"/>
      <c r="K116"/>
      <c r="L116"/>
      <c r="M116"/>
      <c r="N116"/>
      <c r="O116"/>
      <c r="P116"/>
      <c r="Q116"/>
      <c r="R116"/>
      <c r="S116"/>
      <c r="T116"/>
      <c r="U116"/>
      <c r="V116"/>
      <c r="W116"/>
      <c r="X116"/>
      <c r="Y116"/>
      <c r="Z116"/>
      <c r="AA116"/>
      <c r="AB116"/>
    </row>
    <row r="117" spans="1:28" ht="12.75" x14ac:dyDescent="0.2">
      <c r="A117" s="225"/>
      <c r="B117"/>
      <c r="C117"/>
      <c r="D117" s="224"/>
      <c r="E117"/>
      <c r="F117"/>
      <c r="G117"/>
      <c r="H117"/>
      <c r="I117"/>
      <c r="J117"/>
      <c r="K117"/>
      <c r="L117"/>
      <c r="M117"/>
      <c r="N117"/>
      <c r="O117"/>
      <c r="P117"/>
      <c r="Q117"/>
      <c r="R117"/>
      <c r="S117"/>
      <c r="T117"/>
      <c r="U117"/>
      <c r="V117"/>
      <c r="W117"/>
      <c r="X117"/>
      <c r="Y117"/>
      <c r="Z117"/>
      <c r="AA117"/>
      <c r="AB117"/>
    </row>
    <row r="118" spans="1:28" ht="12.75" x14ac:dyDescent="0.2">
      <c r="A118" s="225"/>
      <c r="B118"/>
      <c r="C118"/>
      <c r="D118" s="224"/>
      <c r="E118"/>
      <c r="F118"/>
      <c r="G118"/>
      <c r="H118"/>
      <c r="I118"/>
      <c r="J118"/>
      <c r="K118"/>
      <c r="L118"/>
      <c r="M118"/>
      <c r="N118"/>
      <c r="O118"/>
      <c r="P118"/>
      <c r="Q118"/>
      <c r="R118"/>
      <c r="S118"/>
      <c r="T118"/>
      <c r="U118"/>
      <c r="V118"/>
      <c r="W118"/>
      <c r="X118"/>
      <c r="Y118"/>
      <c r="Z118"/>
      <c r="AA118"/>
      <c r="AB118"/>
    </row>
    <row r="119" spans="1:28" ht="12.75" x14ac:dyDescent="0.2">
      <c r="A119" s="225"/>
      <c r="B119"/>
      <c r="C119"/>
      <c r="D119" s="224"/>
      <c r="E119"/>
      <c r="F119"/>
      <c r="G119"/>
      <c r="H119"/>
      <c r="I119"/>
      <c r="J119"/>
      <c r="K119"/>
      <c r="L119"/>
      <c r="M119"/>
      <c r="N119"/>
      <c r="O119"/>
      <c r="P119"/>
      <c r="Q119"/>
      <c r="R119"/>
      <c r="S119"/>
      <c r="T119"/>
      <c r="U119"/>
      <c r="V119"/>
      <c r="W119"/>
      <c r="X119"/>
      <c r="Y119"/>
      <c r="Z119"/>
      <c r="AA119"/>
      <c r="AB119"/>
    </row>
    <row r="120" spans="1:28" ht="12.75" x14ac:dyDescent="0.2">
      <c r="A120" s="225"/>
      <c r="B120"/>
      <c r="C120"/>
      <c r="D120" s="224"/>
      <c r="E120"/>
      <c r="F120"/>
      <c r="G120"/>
      <c r="H120"/>
      <c r="I120"/>
      <c r="J120"/>
      <c r="K120"/>
      <c r="L120"/>
      <c r="M120"/>
      <c r="N120"/>
      <c r="O120"/>
      <c r="P120"/>
      <c r="Q120"/>
      <c r="R120"/>
      <c r="S120"/>
      <c r="T120"/>
      <c r="U120"/>
      <c r="V120"/>
      <c r="W120"/>
      <c r="X120"/>
      <c r="Y120"/>
      <c r="Z120"/>
      <c r="AA120"/>
      <c r="AB120"/>
    </row>
    <row r="121" spans="1:28" ht="12.75" x14ac:dyDescent="0.2">
      <c r="A121" s="225"/>
      <c r="B121"/>
      <c r="C121"/>
      <c r="D121" s="224"/>
      <c r="E121"/>
      <c r="F121"/>
      <c r="G121"/>
      <c r="H121"/>
      <c r="I121"/>
      <c r="J121"/>
      <c r="K121"/>
      <c r="L121"/>
      <c r="M121"/>
      <c r="N121"/>
      <c r="O121"/>
      <c r="P121"/>
      <c r="Q121"/>
      <c r="R121"/>
      <c r="S121"/>
      <c r="T121"/>
      <c r="U121"/>
      <c r="V121"/>
      <c r="W121"/>
      <c r="X121"/>
      <c r="Y121"/>
      <c r="Z121"/>
      <c r="AA121"/>
      <c r="AB121"/>
    </row>
    <row r="122" spans="1:28" ht="12.75" x14ac:dyDescent="0.2">
      <c r="A122" s="225"/>
      <c r="B122"/>
      <c r="C122"/>
      <c r="D122" s="224"/>
      <c r="E122"/>
      <c r="F122"/>
      <c r="G122"/>
      <c r="H122"/>
      <c r="I122"/>
      <c r="J122"/>
      <c r="K122"/>
      <c r="L122"/>
      <c r="M122"/>
      <c r="N122"/>
      <c r="O122"/>
      <c r="P122"/>
      <c r="Q122"/>
      <c r="R122"/>
      <c r="S122"/>
      <c r="T122"/>
      <c r="U122"/>
      <c r="V122"/>
      <c r="W122"/>
      <c r="X122"/>
      <c r="Y122"/>
      <c r="Z122"/>
      <c r="AA122"/>
      <c r="AB122"/>
    </row>
    <row r="123" spans="1:28" ht="12.75" x14ac:dyDescent="0.2">
      <c r="A123" s="225"/>
      <c r="B123"/>
      <c r="C123"/>
      <c r="D123" s="224"/>
      <c r="E123"/>
      <c r="F123"/>
      <c r="G123"/>
      <c r="H123"/>
      <c r="I123"/>
      <c r="J123"/>
      <c r="K123"/>
      <c r="L123"/>
      <c r="M123"/>
      <c r="N123"/>
      <c r="O123"/>
      <c r="P123"/>
      <c r="Q123"/>
      <c r="R123"/>
      <c r="S123"/>
      <c r="T123"/>
      <c r="U123"/>
      <c r="V123"/>
      <c r="W123"/>
      <c r="X123"/>
      <c r="Y123"/>
      <c r="Z123"/>
      <c r="AA123"/>
      <c r="AB123"/>
    </row>
    <row r="124" spans="1:28" ht="12.75" x14ac:dyDescent="0.2">
      <c r="A124" s="225"/>
      <c r="B124"/>
      <c r="C124"/>
      <c r="D124" s="224"/>
      <c r="E124"/>
      <c r="F124"/>
      <c r="G124"/>
      <c r="H124"/>
      <c r="I124"/>
      <c r="J124"/>
      <c r="K124"/>
      <c r="L124"/>
      <c r="M124"/>
      <c r="N124"/>
      <c r="O124"/>
      <c r="P124"/>
      <c r="Q124"/>
      <c r="R124"/>
      <c r="S124"/>
      <c r="T124"/>
      <c r="U124"/>
      <c r="V124"/>
      <c r="W124"/>
      <c r="X124"/>
      <c r="Y124"/>
      <c r="Z124"/>
      <c r="AA124"/>
      <c r="AB124"/>
    </row>
    <row r="125" spans="1:28" ht="12.75" x14ac:dyDescent="0.2">
      <c r="A125" s="225"/>
      <c r="B125"/>
      <c r="C125"/>
      <c r="D125" s="224"/>
      <c r="E125"/>
      <c r="F125"/>
      <c r="G125"/>
      <c r="H125"/>
      <c r="I125"/>
      <c r="J125"/>
      <c r="K125"/>
      <c r="L125"/>
      <c r="M125"/>
      <c r="N125"/>
      <c r="O125"/>
      <c r="P125"/>
      <c r="Q125"/>
      <c r="R125"/>
      <c r="S125"/>
      <c r="T125"/>
      <c r="U125"/>
      <c r="V125"/>
      <c r="W125"/>
      <c r="X125"/>
      <c r="Y125"/>
      <c r="Z125"/>
      <c r="AA125"/>
      <c r="AB125"/>
    </row>
    <row r="126" spans="1:28" ht="12.75" x14ac:dyDescent="0.2">
      <c r="A126" s="225"/>
      <c r="B126"/>
      <c r="C126"/>
      <c r="D126" s="224"/>
      <c r="E126"/>
      <c r="F126"/>
      <c r="G126"/>
      <c r="H126"/>
      <c r="I126"/>
      <c r="J126"/>
      <c r="K126"/>
      <c r="L126"/>
      <c r="M126"/>
      <c r="N126"/>
      <c r="O126"/>
      <c r="P126"/>
      <c r="Q126"/>
      <c r="R126"/>
      <c r="S126"/>
      <c r="T126"/>
      <c r="U126"/>
      <c r="V126"/>
      <c r="W126"/>
      <c r="X126"/>
      <c r="Y126"/>
      <c r="Z126"/>
      <c r="AA126"/>
      <c r="AB126"/>
    </row>
    <row r="127" spans="1:28" ht="12.75" x14ac:dyDescent="0.2">
      <c r="A127" s="225"/>
      <c r="B127"/>
      <c r="C127"/>
      <c r="D127" s="224"/>
      <c r="E127"/>
      <c r="F127"/>
      <c r="G127"/>
      <c r="H127"/>
      <c r="I127"/>
      <c r="J127"/>
      <c r="K127"/>
      <c r="L127"/>
      <c r="M127"/>
      <c r="N127"/>
      <c r="O127"/>
      <c r="P127"/>
      <c r="Q127"/>
      <c r="R127"/>
      <c r="S127"/>
      <c r="T127"/>
      <c r="U127"/>
      <c r="V127"/>
      <c r="W127"/>
      <c r="X127"/>
      <c r="Y127"/>
      <c r="Z127"/>
      <c r="AA127"/>
      <c r="AB127"/>
    </row>
    <row r="128" spans="1:28" ht="12.75" x14ac:dyDescent="0.2">
      <c r="A128" s="225"/>
      <c r="B128"/>
      <c r="C128"/>
      <c r="D128" s="224"/>
      <c r="E128"/>
      <c r="F128"/>
      <c r="G128"/>
      <c r="H128"/>
      <c r="I128"/>
      <c r="J128"/>
      <c r="K128"/>
      <c r="L128"/>
      <c r="M128"/>
      <c r="N128"/>
      <c r="O128"/>
      <c r="P128"/>
      <c r="Q128"/>
      <c r="R128"/>
      <c r="S128"/>
      <c r="T128"/>
      <c r="U128"/>
      <c r="V128"/>
      <c r="W128"/>
      <c r="X128"/>
      <c r="Y128"/>
      <c r="Z128"/>
      <c r="AA128"/>
      <c r="AB128"/>
    </row>
    <row r="129" spans="1:28" ht="12.75" x14ac:dyDescent="0.2">
      <c r="A129" s="225"/>
      <c r="B129"/>
      <c r="C129"/>
      <c r="D129" s="224"/>
      <c r="E129"/>
      <c r="F129"/>
      <c r="G129"/>
      <c r="H129"/>
      <c r="I129"/>
      <c r="J129"/>
      <c r="K129"/>
      <c r="L129"/>
      <c r="M129"/>
      <c r="N129"/>
      <c r="O129"/>
      <c r="P129"/>
      <c r="Q129"/>
      <c r="R129"/>
      <c r="S129"/>
      <c r="T129"/>
      <c r="U129"/>
      <c r="V129"/>
      <c r="W129"/>
      <c r="X129"/>
      <c r="Y129"/>
      <c r="Z129"/>
      <c r="AA129"/>
      <c r="AB129"/>
    </row>
    <row r="130" spans="1:28" ht="12.75" x14ac:dyDescent="0.2">
      <c r="A130" s="225"/>
      <c r="B130"/>
      <c r="C130"/>
      <c r="D130" s="224"/>
      <c r="E130"/>
      <c r="F130"/>
      <c r="G130"/>
      <c r="H130"/>
      <c r="I130"/>
      <c r="J130"/>
      <c r="K130"/>
      <c r="L130"/>
      <c r="M130"/>
      <c r="N130"/>
      <c r="O130"/>
      <c r="P130"/>
      <c r="Q130"/>
      <c r="R130"/>
      <c r="S130"/>
      <c r="T130"/>
      <c r="U130"/>
      <c r="V130"/>
      <c r="W130"/>
      <c r="X130"/>
      <c r="Y130"/>
      <c r="Z130"/>
      <c r="AA130"/>
      <c r="AB130"/>
    </row>
    <row r="131" spans="1:28" ht="12.75" x14ac:dyDescent="0.2">
      <c r="A131" s="225"/>
      <c r="B131"/>
      <c r="C131"/>
      <c r="D131" s="224"/>
      <c r="E131"/>
      <c r="F131"/>
      <c r="G131"/>
      <c r="H131"/>
      <c r="I131"/>
      <c r="J131"/>
      <c r="K131"/>
      <c r="L131"/>
      <c r="M131"/>
      <c r="N131"/>
      <c r="O131"/>
      <c r="P131"/>
      <c r="Q131"/>
      <c r="R131"/>
      <c r="S131"/>
      <c r="T131"/>
      <c r="U131"/>
      <c r="V131"/>
      <c r="W131"/>
      <c r="X131"/>
      <c r="Y131"/>
      <c r="Z131"/>
      <c r="AA131"/>
      <c r="AB131"/>
    </row>
    <row r="132" spans="1:28" ht="12.75" x14ac:dyDescent="0.2">
      <c r="A132" s="225"/>
      <c r="B132"/>
      <c r="C132"/>
      <c r="D132" s="224"/>
      <c r="E132"/>
      <c r="F132"/>
      <c r="G132"/>
      <c r="H132"/>
      <c r="I132"/>
      <c r="J132"/>
      <c r="K132"/>
      <c r="L132"/>
      <c r="M132"/>
      <c r="N132"/>
      <c r="O132"/>
      <c r="P132"/>
      <c r="Q132"/>
      <c r="R132"/>
      <c r="S132"/>
      <c r="T132"/>
      <c r="U132"/>
      <c r="V132"/>
      <c r="W132"/>
      <c r="X132"/>
      <c r="Y132"/>
      <c r="Z132"/>
      <c r="AA132"/>
      <c r="AB132"/>
    </row>
    <row r="133" spans="1:28" ht="12.75" x14ac:dyDescent="0.2">
      <c r="A133" s="225"/>
      <c r="B133"/>
      <c r="C133"/>
      <c r="D133" s="224"/>
      <c r="E133"/>
      <c r="F133"/>
      <c r="G133"/>
      <c r="H133"/>
      <c r="I133"/>
      <c r="J133"/>
      <c r="K133"/>
      <c r="L133"/>
      <c r="M133"/>
      <c r="N133"/>
      <c r="O133"/>
      <c r="P133"/>
      <c r="Q133"/>
      <c r="R133"/>
      <c r="S133"/>
      <c r="T133"/>
      <c r="U133"/>
      <c r="V133"/>
      <c r="W133"/>
      <c r="X133"/>
      <c r="Y133"/>
      <c r="Z133"/>
      <c r="AA133"/>
      <c r="AB133"/>
    </row>
    <row r="134" spans="1:28" ht="12.75" x14ac:dyDescent="0.2">
      <c r="A134" s="225"/>
      <c r="B134"/>
      <c r="C134"/>
      <c r="D134" s="224"/>
      <c r="E134"/>
      <c r="F134"/>
      <c r="G134"/>
      <c r="H134"/>
      <c r="I134"/>
      <c r="J134"/>
      <c r="K134"/>
      <c r="L134"/>
      <c r="M134"/>
      <c r="N134"/>
      <c r="O134"/>
      <c r="P134"/>
      <c r="Q134"/>
      <c r="R134"/>
      <c r="S134"/>
      <c r="T134"/>
      <c r="U134"/>
      <c r="V134"/>
      <c r="W134"/>
      <c r="X134"/>
      <c r="Y134"/>
      <c r="Z134"/>
      <c r="AA134"/>
      <c r="AB134"/>
    </row>
    <row r="135" spans="1:28" ht="12.75" x14ac:dyDescent="0.2">
      <c r="A135" s="225"/>
      <c r="B135"/>
      <c r="C135"/>
      <c r="D135" s="224"/>
      <c r="E135"/>
      <c r="F135"/>
      <c r="G135"/>
      <c r="H135"/>
      <c r="I135"/>
      <c r="J135"/>
      <c r="K135"/>
      <c r="L135"/>
      <c r="M135"/>
      <c r="N135"/>
      <c r="O135"/>
      <c r="P135"/>
      <c r="Q135"/>
      <c r="R135"/>
      <c r="S135"/>
      <c r="T135"/>
      <c r="U135"/>
      <c r="V135"/>
      <c r="W135"/>
      <c r="X135"/>
      <c r="Y135"/>
      <c r="Z135"/>
      <c r="AA135"/>
      <c r="AB135"/>
    </row>
    <row r="136" spans="1:28" ht="12.75" x14ac:dyDescent="0.2">
      <c r="A136" s="225"/>
      <c r="B136"/>
      <c r="C136"/>
      <c r="D136" s="224"/>
      <c r="E136"/>
      <c r="F136"/>
      <c r="G136"/>
      <c r="H136"/>
      <c r="I136"/>
      <c r="J136"/>
      <c r="K136"/>
      <c r="L136"/>
      <c r="M136"/>
      <c r="N136"/>
      <c r="O136"/>
      <c r="P136"/>
      <c r="Q136"/>
      <c r="R136"/>
      <c r="S136"/>
      <c r="T136"/>
      <c r="U136"/>
      <c r="V136"/>
      <c r="W136"/>
      <c r="X136"/>
      <c r="Y136"/>
      <c r="Z136"/>
      <c r="AA136"/>
      <c r="AB136"/>
    </row>
    <row r="137" spans="1:28" ht="12.75" x14ac:dyDescent="0.2">
      <c r="A137" s="225"/>
      <c r="B137"/>
      <c r="C137"/>
      <c r="D137" s="224"/>
      <c r="E137"/>
      <c r="F137"/>
      <c r="G137"/>
      <c r="H137"/>
      <c r="I137"/>
      <c r="J137"/>
      <c r="K137"/>
      <c r="L137"/>
      <c r="M137"/>
      <c r="N137"/>
      <c r="O137"/>
      <c r="P137"/>
      <c r="Q137"/>
      <c r="R137"/>
      <c r="S137"/>
      <c r="T137"/>
      <c r="U137"/>
      <c r="V137"/>
      <c r="W137"/>
      <c r="X137"/>
      <c r="Y137"/>
      <c r="Z137"/>
      <c r="AA137"/>
      <c r="AB137"/>
    </row>
    <row r="138" spans="1:28" ht="12.75" x14ac:dyDescent="0.2">
      <c r="A138" s="225"/>
      <c r="B138"/>
      <c r="C138"/>
      <c r="D138" s="224"/>
      <c r="E138"/>
      <c r="F138"/>
      <c r="G138"/>
      <c r="H138"/>
      <c r="I138"/>
      <c r="J138"/>
      <c r="K138"/>
      <c r="L138"/>
      <c r="M138"/>
      <c r="N138"/>
      <c r="O138"/>
      <c r="P138"/>
      <c r="Q138"/>
      <c r="R138"/>
      <c r="S138"/>
      <c r="T138"/>
      <c r="U138"/>
      <c r="V138"/>
      <c r="W138"/>
      <c r="X138"/>
      <c r="Y138"/>
      <c r="Z138"/>
      <c r="AA138"/>
      <c r="AB138"/>
    </row>
    <row r="139" spans="1:28" ht="12.75" x14ac:dyDescent="0.2">
      <c r="A139" s="225"/>
      <c r="B139"/>
      <c r="C139"/>
      <c r="D139" s="224"/>
      <c r="E139"/>
      <c r="F139"/>
      <c r="G139"/>
      <c r="H139"/>
      <c r="I139"/>
      <c r="J139"/>
      <c r="K139"/>
      <c r="L139"/>
      <c r="M139"/>
      <c r="N139"/>
      <c r="O139"/>
      <c r="P139"/>
      <c r="Q139"/>
      <c r="R139"/>
      <c r="S139"/>
      <c r="T139"/>
      <c r="U139"/>
      <c r="V139"/>
      <c r="W139"/>
      <c r="X139"/>
      <c r="Y139"/>
      <c r="Z139"/>
      <c r="AA139"/>
      <c r="AB139"/>
    </row>
    <row r="140" spans="1:28" ht="12.75" x14ac:dyDescent="0.2">
      <c r="A140" s="225"/>
      <c r="B140"/>
      <c r="C140"/>
      <c r="D140" s="224"/>
      <c r="E140"/>
      <c r="F140"/>
      <c r="G140"/>
      <c r="H140"/>
      <c r="I140"/>
      <c r="J140"/>
      <c r="K140"/>
      <c r="L140"/>
      <c r="M140"/>
      <c r="N140"/>
      <c r="O140"/>
      <c r="P140"/>
      <c r="Q140"/>
      <c r="R140"/>
      <c r="S140"/>
      <c r="T140"/>
      <c r="U140"/>
      <c r="V140"/>
      <c r="W140"/>
      <c r="X140"/>
      <c r="Y140"/>
      <c r="Z140"/>
      <c r="AA140"/>
      <c r="AB140"/>
    </row>
    <row r="141" spans="1:28" ht="12.75" x14ac:dyDescent="0.2">
      <c r="A141" s="225"/>
      <c r="B141"/>
      <c r="C141"/>
      <c r="D141" s="224"/>
      <c r="E141"/>
      <c r="F141"/>
      <c r="G141"/>
      <c r="H141"/>
      <c r="I141"/>
      <c r="J141"/>
      <c r="K141"/>
      <c r="L141"/>
      <c r="M141"/>
      <c r="N141"/>
      <c r="O141"/>
      <c r="P141"/>
      <c r="Q141"/>
      <c r="R141"/>
      <c r="S141"/>
      <c r="T141"/>
      <c r="U141"/>
      <c r="V141"/>
      <c r="W141"/>
      <c r="X141"/>
      <c r="Y141"/>
      <c r="Z141"/>
      <c r="AA141"/>
      <c r="AB141"/>
    </row>
    <row r="142" spans="1:28" ht="12.75" x14ac:dyDescent="0.2">
      <c r="A142" s="225"/>
      <c r="B142"/>
      <c r="C142"/>
      <c r="D142" s="224"/>
      <c r="E142"/>
      <c r="F142"/>
      <c r="G142"/>
      <c r="H142"/>
      <c r="I142"/>
      <c r="J142"/>
      <c r="K142"/>
      <c r="L142"/>
      <c r="M142"/>
      <c r="N142"/>
      <c r="O142"/>
      <c r="P142"/>
      <c r="Q142"/>
      <c r="R142"/>
      <c r="S142"/>
      <c r="T142"/>
      <c r="U142"/>
      <c r="V142"/>
      <c r="W142"/>
      <c r="X142"/>
      <c r="Y142"/>
      <c r="Z142"/>
      <c r="AA142"/>
      <c r="AB142"/>
    </row>
    <row r="143" spans="1:28" ht="12.75" x14ac:dyDescent="0.2">
      <c r="A143" s="225"/>
      <c r="B143"/>
      <c r="C143"/>
      <c r="D143" s="224"/>
      <c r="E143"/>
      <c r="F143"/>
      <c r="G143"/>
      <c r="H143"/>
      <c r="I143"/>
      <c r="J143"/>
      <c r="K143"/>
      <c r="L143"/>
      <c r="M143"/>
      <c r="N143"/>
      <c r="O143"/>
      <c r="P143"/>
      <c r="Q143"/>
      <c r="R143"/>
      <c r="S143"/>
      <c r="T143"/>
      <c r="U143"/>
      <c r="V143"/>
      <c r="W143"/>
      <c r="X143"/>
      <c r="Y143"/>
      <c r="Z143"/>
      <c r="AA143"/>
      <c r="AB143"/>
    </row>
    <row r="144" spans="1:28" ht="12.75" x14ac:dyDescent="0.2">
      <c r="A144" s="225"/>
      <c r="B144"/>
      <c r="C144"/>
      <c r="D144" s="224"/>
      <c r="E144"/>
      <c r="F144"/>
      <c r="G144"/>
      <c r="H144"/>
      <c r="I144"/>
      <c r="J144"/>
      <c r="K144"/>
      <c r="L144"/>
      <c r="M144"/>
      <c r="N144"/>
      <c r="O144"/>
      <c r="P144"/>
      <c r="Q144"/>
      <c r="R144"/>
      <c r="S144"/>
      <c r="T144"/>
      <c r="U144"/>
      <c r="V144"/>
      <c r="W144"/>
      <c r="X144"/>
      <c r="Y144"/>
      <c r="Z144"/>
      <c r="AA144"/>
      <c r="AB144"/>
    </row>
    <row r="145" spans="1:28" ht="12.75" x14ac:dyDescent="0.2">
      <c r="A145" s="225"/>
      <c r="B145"/>
      <c r="C145"/>
      <c r="D145" s="224"/>
      <c r="E145"/>
      <c r="F145"/>
      <c r="G145"/>
      <c r="H145"/>
      <c r="I145"/>
      <c r="J145"/>
      <c r="K145"/>
      <c r="L145"/>
      <c r="M145"/>
      <c r="N145"/>
      <c r="O145"/>
      <c r="P145"/>
      <c r="Q145"/>
      <c r="R145"/>
      <c r="S145"/>
      <c r="T145"/>
      <c r="U145"/>
      <c r="V145"/>
      <c r="W145"/>
      <c r="X145"/>
      <c r="Y145"/>
      <c r="Z145"/>
      <c r="AA145"/>
      <c r="AB145"/>
    </row>
    <row r="146" spans="1:28" ht="12.75" x14ac:dyDescent="0.2">
      <c r="A146" s="225"/>
      <c r="B146"/>
      <c r="C146"/>
      <c r="D146" s="224"/>
      <c r="E146"/>
      <c r="F146"/>
      <c r="G146"/>
      <c r="H146"/>
      <c r="I146"/>
      <c r="J146"/>
      <c r="K146"/>
      <c r="L146"/>
      <c r="M146"/>
      <c r="N146"/>
      <c r="O146"/>
      <c r="P146"/>
      <c r="Q146"/>
      <c r="R146"/>
      <c r="S146"/>
      <c r="T146"/>
      <c r="U146"/>
      <c r="V146"/>
      <c r="W146"/>
      <c r="X146"/>
      <c r="Y146"/>
      <c r="Z146"/>
      <c r="AA146"/>
      <c r="AB146"/>
    </row>
    <row r="147" spans="1:28" ht="12.75" x14ac:dyDescent="0.2">
      <c r="A147" s="225"/>
      <c r="B147"/>
      <c r="C147"/>
      <c r="D147" s="224"/>
      <c r="E147"/>
      <c r="F147"/>
      <c r="G147"/>
      <c r="H147"/>
      <c r="I147"/>
      <c r="J147"/>
      <c r="K147"/>
      <c r="L147"/>
      <c r="M147"/>
      <c r="N147"/>
      <c r="O147"/>
      <c r="P147"/>
      <c r="Q147"/>
      <c r="R147"/>
      <c r="S147"/>
      <c r="T147"/>
      <c r="U147"/>
      <c r="V147"/>
      <c r="W147"/>
      <c r="X147"/>
      <c r="Y147"/>
      <c r="Z147"/>
      <c r="AA147"/>
      <c r="AB147"/>
    </row>
    <row r="148" spans="1:28" ht="12.75" x14ac:dyDescent="0.2">
      <c r="A148" s="225"/>
      <c r="B148"/>
      <c r="C148"/>
      <c r="D148" s="224"/>
      <c r="E148"/>
      <c r="F148"/>
      <c r="G148"/>
      <c r="H148"/>
      <c r="I148"/>
      <c r="J148"/>
      <c r="K148"/>
      <c r="L148"/>
      <c r="M148"/>
      <c r="N148"/>
      <c r="O148"/>
      <c r="P148"/>
      <c r="Q148"/>
      <c r="R148"/>
      <c r="S148"/>
      <c r="T148"/>
      <c r="U148"/>
      <c r="V148"/>
      <c r="W148"/>
      <c r="X148"/>
      <c r="Y148"/>
      <c r="Z148"/>
      <c r="AA148"/>
      <c r="AB148"/>
    </row>
    <row r="149" spans="1:28" ht="12.75" x14ac:dyDescent="0.2">
      <c r="A149" s="225"/>
      <c r="B149"/>
      <c r="C149"/>
      <c r="D149" s="224"/>
      <c r="E149"/>
      <c r="F149"/>
      <c r="G149"/>
      <c r="H149"/>
      <c r="I149"/>
      <c r="J149"/>
      <c r="K149"/>
      <c r="L149"/>
      <c r="M149"/>
      <c r="N149"/>
      <c r="O149"/>
      <c r="P149"/>
      <c r="Q149"/>
      <c r="R149"/>
      <c r="S149"/>
      <c r="T149"/>
      <c r="U149"/>
      <c r="V149"/>
      <c r="W149"/>
      <c r="X149"/>
      <c r="Y149"/>
      <c r="Z149"/>
      <c r="AA149"/>
      <c r="AB149"/>
    </row>
    <row r="150" spans="1:28" ht="12.75" x14ac:dyDescent="0.2">
      <c r="A150" s="225"/>
      <c r="B150"/>
      <c r="C150"/>
      <c r="D150" s="224"/>
      <c r="E150"/>
      <c r="F150"/>
      <c r="G150"/>
      <c r="H150"/>
      <c r="I150"/>
      <c r="J150"/>
      <c r="K150"/>
      <c r="L150"/>
      <c r="M150"/>
      <c r="N150"/>
      <c r="O150"/>
      <c r="P150"/>
      <c r="Q150"/>
      <c r="R150"/>
      <c r="S150"/>
      <c r="T150"/>
      <c r="U150"/>
      <c r="V150"/>
      <c r="W150"/>
      <c r="X150"/>
      <c r="Y150"/>
      <c r="Z150"/>
      <c r="AA150"/>
      <c r="AB150"/>
    </row>
    <row r="151" spans="1:28" ht="12.75" x14ac:dyDescent="0.2">
      <c r="A151" s="225"/>
      <c r="B151"/>
      <c r="C151"/>
      <c r="D151" s="224"/>
      <c r="E151"/>
      <c r="F151"/>
      <c r="G151"/>
      <c r="H151"/>
      <c r="I151"/>
      <c r="J151"/>
      <c r="K151"/>
      <c r="L151"/>
      <c r="M151"/>
      <c r="N151"/>
      <c r="O151"/>
      <c r="P151"/>
      <c r="Q151"/>
      <c r="R151"/>
      <c r="S151"/>
      <c r="T151"/>
      <c r="U151"/>
      <c r="V151"/>
      <c r="W151"/>
      <c r="X151"/>
      <c r="Y151"/>
      <c r="Z151"/>
      <c r="AA151"/>
      <c r="AB151"/>
    </row>
    <row r="152" spans="1:28" ht="12.75" x14ac:dyDescent="0.2">
      <c r="A152" s="225"/>
      <c r="B152"/>
      <c r="C152"/>
      <c r="D152" s="224"/>
      <c r="E152"/>
      <c r="F152"/>
      <c r="G152"/>
      <c r="H152"/>
      <c r="I152"/>
      <c r="J152"/>
      <c r="K152"/>
      <c r="L152"/>
      <c r="M152"/>
      <c r="N152"/>
      <c r="O152"/>
      <c r="P152"/>
      <c r="Q152"/>
      <c r="R152"/>
      <c r="S152"/>
      <c r="T152"/>
      <c r="U152"/>
      <c r="V152"/>
      <c r="W152"/>
      <c r="X152"/>
      <c r="Y152"/>
      <c r="Z152"/>
      <c r="AA152"/>
      <c r="AB152"/>
    </row>
    <row r="153" spans="1:28" ht="12.75" x14ac:dyDescent="0.2">
      <c r="A153" s="225"/>
      <c r="B153"/>
      <c r="C153"/>
      <c r="D153" s="224"/>
      <c r="E153"/>
      <c r="F153"/>
      <c r="G153"/>
      <c r="H153"/>
      <c r="I153"/>
      <c r="J153"/>
      <c r="K153"/>
      <c r="L153"/>
      <c r="M153"/>
      <c r="N153"/>
      <c r="O153"/>
      <c r="P153"/>
      <c r="Q153"/>
      <c r="R153"/>
      <c r="S153"/>
      <c r="T153"/>
      <c r="U153"/>
      <c r="V153"/>
      <c r="W153"/>
      <c r="X153"/>
      <c r="Y153"/>
      <c r="Z153"/>
      <c r="AA153"/>
      <c r="AB153"/>
    </row>
    <row r="154" spans="1:28" ht="12.75" x14ac:dyDescent="0.2">
      <c r="A154" s="225"/>
      <c r="B154"/>
      <c r="C154"/>
      <c r="D154" s="224"/>
      <c r="E154"/>
      <c r="F154"/>
      <c r="G154"/>
      <c r="H154"/>
      <c r="I154"/>
      <c r="J154"/>
      <c r="K154"/>
      <c r="L154"/>
      <c r="M154"/>
      <c r="N154"/>
      <c r="O154"/>
      <c r="P154"/>
      <c r="Q154"/>
      <c r="R154"/>
      <c r="S154"/>
      <c r="T154"/>
      <c r="U154"/>
      <c r="V154"/>
      <c r="W154"/>
      <c r="X154"/>
      <c r="Y154"/>
      <c r="Z154"/>
      <c r="AA154"/>
      <c r="AB154"/>
    </row>
    <row r="155" spans="1:28" ht="12.75" x14ac:dyDescent="0.2">
      <c r="A155" s="225"/>
      <c r="B155"/>
      <c r="C155"/>
      <c r="D155" s="224"/>
      <c r="E155"/>
      <c r="F155"/>
      <c r="G155"/>
      <c r="H155"/>
      <c r="I155"/>
      <c r="J155"/>
      <c r="K155"/>
      <c r="L155"/>
      <c r="M155"/>
      <c r="N155"/>
      <c r="O155"/>
      <c r="P155"/>
      <c r="Q155"/>
      <c r="R155"/>
      <c r="S155"/>
      <c r="T155"/>
      <c r="U155"/>
      <c r="V155"/>
      <c r="W155"/>
      <c r="X155"/>
      <c r="Y155"/>
      <c r="Z155"/>
      <c r="AA155"/>
      <c r="AB155"/>
    </row>
    <row r="156" spans="1:28" ht="12.75" x14ac:dyDescent="0.2">
      <c r="A156" s="225"/>
      <c r="B156"/>
      <c r="C156"/>
      <c r="D156" s="224"/>
      <c r="E156"/>
      <c r="F156"/>
      <c r="G156"/>
      <c r="H156"/>
      <c r="I156"/>
      <c r="J156"/>
      <c r="K156"/>
      <c r="L156"/>
      <c r="M156"/>
      <c r="N156"/>
      <c r="O156"/>
      <c r="P156"/>
      <c r="Q156"/>
      <c r="R156"/>
      <c r="S156"/>
      <c r="T156"/>
      <c r="U156"/>
      <c r="V156"/>
      <c r="W156"/>
      <c r="X156"/>
      <c r="Y156"/>
      <c r="Z156"/>
      <c r="AA156"/>
      <c r="AB156"/>
    </row>
    <row r="157" spans="1:28" ht="12.75" x14ac:dyDescent="0.2">
      <c r="A157" s="225"/>
      <c r="B157"/>
      <c r="C157"/>
      <c r="D157" s="224"/>
      <c r="E157"/>
      <c r="F157"/>
      <c r="G157"/>
      <c r="H157"/>
      <c r="I157"/>
      <c r="J157"/>
      <c r="K157"/>
      <c r="L157"/>
      <c r="M157"/>
      <c r="N157"/>
      <c r="O157"/>
      <c r="P157"/>
      <c r="Q157"/>
      <c r="R157"/>
      <c r="S157"/>
      <c r="T157"/>
      <c r="U157"/>
      <c r="V157"/>
      <c r="W157"/>
      <c r="X157"/>
      <c r="Y157"/>
      <c r="Z157"/>
      <c r="AA157"/>
      <c r="AB157"/>
    </row>
    <row r="158" spans="1:28" ht="12.75" x14ac:dyDescent="0.2">
      <c r="A158" s="225"/>
      <c r="B158"/>
      <c r="C158"/>
      <c r="D158" s="224"/>
      <c r="E158"/>
      <c r="F158"/>
      <c r="G158"/>
      <c r="H158"/>
      <c r="I158"/>
      <c r="J158"/>
      <c r="K158"/>
      <c r="L158"/>
      <c r="M158"/>
      <c r="N158"/>
      <c r="O158"/>
      <c r="P158"/>
      <c r="Q158"/>
      <c r="R158"/>
      <c r="S158"/>
      <c r="T158"/>
      <c r="U158"/>
      <c r="V158"/>
      <c r="W158"/>
      <c r="X158"/>
      <c r="Y158"/>
      <c r="Z158"/>
      <c r="AA158"/>
      <c r="AB158"/>
    </row>
    <row r="159" spans="1:28" ht="12.75" x14ac:dyDescent="0.2">
      <c r="A159" s="225"/>
      <c r="B159"/>
      <c r="C159"/>
      <c r="D159" s="224"/>
      <c r="E159"/>
      <c r="F159"/>
      <c r="G159"/>
      <c r="H159"/>
      <c r="I159"/>
      <c r="J159"/>
      <c r="K159"/>
      <c r="L159"/>
      <c r="M159"/>
      <c r="N159"/>
      <c r="O159"/>
      <c r="P159"/>
      <c r="Q159"/>
      <c r="R159"/>
      <c r="S159"/>
      <c r="T159"/>
      <c r="U159"/>
      <c r="V159"/>
      <c r="W159"/>
      <c r="X159"/>
      <c r="Y159"/>
      <c r="Z159"/>
      <c r="AA159"/>
      <c r="AB159"/>
    </row>
    <row r="160" spans="1:28" ht="12.75" x14ac:dyDescent="0.2">
      <c r="A160" s="225"/>
      <c r="B160"/>
      <c r="C160"/>
      <c r="D160" s="224"/>
      <c r="E160"/>
      <c r="F160"/>
      <c r="G160"/>
      <c r="H160"/>
      <c r="I160"/>
      <c r="J160"/>
      <c r="K160"/>
      <c r="L160"/>
      <c r="M160"/>
      <c r="N160"/>
      <c r="O160"/>
      <c r="P160"/>
      <c r="Q160"/>
      <c r="R160"/>
      <c r="S160"/>
      <c r="T160"/>
      <c r="U160"/>
      <c r="V160"/>
      <c r="W160"/>
      <c r="X160"/>
      <c r="Y160"/>
      <c r="Z160"/>
      <c r="AA160"/>
      <c r="AB160"/>
    </row>
    <row r="161" spans="1:28" ht="12.75" x14ac:dyDescent="0.2">
      <c r="A161" s="225"/>
      <c r="B161"/>
      <c r="C161"/>
      <c r="D161" s="224"/>
      <c r="E161"/>
      <c r="F161"/>
      <c r="G161"/>
      <c r="H161"/>
      <c r="I161"/>
      <c r="J161"/>
      <c r="K161"/>
      <c r="L161"/>
      <c r="M161"/>
      <c r="N161"/>
      <c r="O161"/>
      <c r="P161"/>
      <c r="Q161"/>
      <c r="R161"/>
      <c r="S161"/>
      <c r="T161"/>
      <c r="U161"/>
      <c r="V161"/>
      <c r="W161"/>
      <c r="X161"/>
      <c r="Y161"/>
      <c r="Z161"/>
      <c r="AA161"/>
      <c r="AB161"/>
    </row>
    <row r="162" spans="1:28" ht="12.75" x14ac:dyDescent="0.2">
      <c r="A162" s="225"/>
      <c r="B162"/>
      <c r="C162"/>
      <c r="D162" s="224"/>
      <c r="E162"/>
      <c r="F162"/>
      <c r="G162"/>
      <c r="H162"/>
      <c r="I162"/>
      <c r="J162"/>
      <c r="K162"/>
      <c r="L162"/>
      <c r="M162"/>
      <c r="N162"/>
      <c r="O162"/>
      <c r="P162"/>
      <c r="Q162"/>
      <c r="R162"/>
      <c r="S162"/>
      <c r="T162"/>
      <c r="U162"/>
      <c r="V162"/>
      <c r="W162"/>
      <c r="X162"/>
      <c r="Y162"/>
      <c r="Z162"/>
      <c r="AA162"/>
      <c r="AB162"/>
    </row>
    <row r="163" spans="1:28" ht="12.75" x14ac:dyDescent="0.2">
      <c r="A163" s="225"/>
      <c r="B163"/>
      <c r="C163"/>
      <c r="D163" s="224"/>
      <c r="E163"/>
      <c r="F163"/>
      <c r="G163"/>
      <c r="H163"/>
      <c r="I163"/>
      <c r="J163"/>
      <c r="K163"/>
      <c r="L163"/>
      <c r="M163"/>
      <c r="N163"/>
      <c r="O163"/>
      <c r="P163"/>
      <c r="Q163"/>
      <c r="R163"/>
      <c r="S163"/>
      <c r="T163"/>
      <c r="U163"/>
      <c r="V163"/>
      <c r="W163"/>
      <c r="X163"/>
      <c r="Y163"/>
      <c r="Z163"/>
      <c r="AA163"/>
      <c r="AB163"/>
    </row>
    <row r="164" spans="1:28" ht="12.75" x14ac:dyDescent="0.2">
      <c r="A164" s="225"/>
      <c r="B164"/>
      <c r="C164"/>
      <c r="D164" s="224"/>
      <c r="E164"/>
      <c r="F164"/>
      <c r="G164"/>
      <c r="H164"/>
      <c r="I164"/>
      <c r="J164"/>
      <c r="K164"/>
      <c r="L164"/>
      <c r="M164"/>
      <c r="N164"/>
      <c r="O164"/>
      <c r="P164"/>
      <c r="Q164"/>
      <c r="R164"/>
      <c r="S164"/>
      <c r="T164"/>
      <c r="U164"/>
      <c r="V164"/>
      <c r="W164"/>
      <c r="X164"/>
      <c r="Y164"/>
      <c r="Z164"/>
      <c r="AA164"/>
      <c r="AB164"/>
    </row>
    <row r="165" spans="1:28" ht="12.75" x14ac:dyDescent="0.2">
      <c r="A165" s="225"/>
      <c r="B165"/>
      <c r="C165"/>
      <c r="D165" s="224"/>
      <c r="E165"/>
      <c r="F165"/>
      <c r="G165"/>
      <c r="H165"/>
      <c r="I165"/>
      <c r="J165"/>
      <c r="K165"/>
      <c r="L165"/>
      <c r="M165"/>
      <c r="N165"/>
      <c r="O165"/>
      <c r="P165"/>
      <c r="Q165"/>
      <c r="R165"/>
      <c r="S165"/>
      <c r="T165"/>
      <c r="U165"/>
      <c r="V165"/>
      <c r="W165"/>
      <c r="X165"/>
      <c r="Y165"/>
      <c r="Z165"/>
      <c r="AA165"/>
      <c r="AB165"/>
    </row>
    <row r="166" spans="1:28" ht="12.75" x14ac:dyDescent="0.2">
      <c r="A166" s="225"/>
      <c r="B166"/>
      <c r="C166"/>
      <c r="D166" s="224"/>
      <c r="E166"/>
      <c r="F166"/>
      <c r="G166"/>
      <c r="H166"/>
      <c r="I166"/>
      <c r="J166"/>
      <c r="K166"/>
      <c r="L166"/>
      <c r="M166"/>
      <c r="N166"/>
      <c r="O166"/>
      <c r="P166"/>
      <c r="Q166"/>
      <c r="R166"/>
      <c r="S166"/>
      <c r="T166"/>
      <c r="U166"/>
      <c r="V166"/>
      <c r="W166"/>
      <c r="X166"/>
      <c r="Y166"/>
      <c r="Z166"/>
      <c r="AA166"/>
      <c r="AB166"/>
    </row>
    <row r="167" spans="1:28" ht="12.75" x14ac:dyDescent="0.2">
      <c r="A167" s="225"/>
      <c r="B167"/>
      <c r="C167"/>
      <c r="D167" s="224"/>
      <c r="E167"/>
      <c r="F167"/>
      <c r="G167"/>
      <c r="H167"/>
      <c r="I167"/>
      <c r="J167"/>
      <c r="K167"/>
      <c r="L167"/>
      <c r="M167"/>
      <c r="N167"/>
      <c r="O167"/>
      <c r="P167"/>
      <c r="Q167"/>
      <c r="R167"/>
      <c r="S167"/>
      <c r="T167"/>
      <c r="U167"/>
      <c r="V167"/>
      <c r="W167"/>
      <c r="X167"/>
      <c r="Y167"/>
      <c r="Z167"/>
      <c r="AA167"/>
      <c r="AB167"/>
    </row>
    <row r="168" spans="1:28" ht="12.75" x14ac:dyDescent="0.2">
      <c r="A168" s="225"/>
      <c r="B168"/>
      <c r="C168"/>
      <c r="D168" s="224"/>
      <c r="E168"/>
      <c r="F168"/>
      <c r="G168"/>
      <c r="H168"/>
      <c r="I168"/>
      <c r="J168"/>
      <c r="K168"/>
      <c r="L168"/>
      <c r="M168"/>
      <c r="N168"/>
      <c r="O168"/>
      <c r="P168"/>
      <c r="Q168"/>
      <c r="R168"/>
      <c r="S168"/>
      <c r="T168"/>
      <c r="U168"/>
      <c r="V168"/>
      <c r="W168"/>
      <c r="X168"/>
      <c r="Y168"/>
      <c r="Z168"/>
      <c r="AA168"/>
      <c r="AB168"/>
    </row>
    <row r="169" spans="1:28" ht="12.75" x14ac:dyDescent="0.2">
      <c r="A169" s="225"/>
      <c r="B169"/>
      <c r="C169"/>
      <c r="D169" s="224"/>
      <c r="E169"/>
      <c r="F169"/>
      <c r="G169"/>
      <c r="H169"/>
      <c r="I169"/>
      <c r="J169"/>
      <c r="K169"/>
      <c r="L169"/>
      <c r="M169"/>
      <c r="N169"/>
      <c r="O169"/>
      <c r="P169"/>
      <c r="Q169"/>
      <c r="R169"/>
      <c r="S169"/>
      <c r="T169"/>
      <c r="U169"/>
      <c r="V169"/>
      <c r="W169"/>
      <c r="X169"/>
      <c r="Y169"/>
      <c r="Z169"/>
      <c r="AA169"/>
      <c r="AB169"/>
    </row>
    <row r="170" spans="1:28" ht="12.75" x14ac:dyDescent="0.2">
      <c r="A170" s="225"/>
      <c r="B170"/>
      <c r="C170"/>
      <c r="D170" s="224"/>
      <c r="E170"/>
      <c r="F170"/>
      <c r="G170"/>
      <c r="H170"/>
      <c r="I170"/>
      <c r="J170"/>
      <c r="K170"/>
      <c r="L170"/>
      <c r="M170"/>
      <c r="N170"/>
      <c r="O170"/>
      <c r="P170"/>
      <c r="Q170"/>
      <c r="R170"/>
      <c r="S170"/>
      <c r="T170"/>
      <c r="U170"/>
      <c r="V170"/>
      <c r="W170"/>
      <c r="X170"/>
      <c r="Y170"/>
      <c r="Z170"/>
      <c r="AA170"/>
      <c r="AB170"/>
    </row>
    <row r="171" spans="1:28" ht="12.75" x14ac:dyDescent="0.2">
      <c r="A171" s="225"/>
      <c r="B171"/>
      <c r="C171"/>
      <c r="D171" s="224"/>
      <c r="E171"/>
      <c r="F171"/>
      <c r="G171"/>
      <c r="H171"/>
      <c r="I171"/>
      <c r="J171"/>
      <c r="K171"/>
      <c r="L171"/>
      <c r="M171"/>
      <c r="N171"/>
      <c r="O171"/>
      <c r="P171"/>
      <c r="Q171"/>
      <c r="R171"/>
      <c r="S171"/>
      <c r="T171"/>
      <c r="U171"/>
      <c r="V171"/>
      <c r="W171"/>
      <c r="X171"/>
      <c r="Y171"/>
      <c r="Z171"/>
      <c r="AA171"/>
      <c r="AB171"/>
    </row>
    <row r="172" spans="1:28" ht="12.75" x14ac:dyDescent="0.2">
      <c r="A172" s="225"/>
      <c r="B172"/>
      <c r="C172"/>
      <c r="D172" s="224"/>
      <c r="E172"/>
      <c r="F172"/>
      <c r="G172"/>
      <c r="H172"/>
      <c r="I172"/>
      <c r="J172"/>
      <c r="K172"/>
      <c r="L172"/>
      <c r="M172"/>
      <c r="N172"/>
      <c r="O172"/>
      <c r="P172"/>
      <c r="Q172"/>
      <c r="R172"/>
      <c r="S172"/>
      <c r="T172"/>
      <c r="U172"/>
      <c r="V172"/>
      <c r="W172"/>
      <c r="X172"/>
      <c r="Y172"/>
      <c r="Z172"/>
      <c r="AA172"/>
      <c r="AB172"/>
    </row>
    <row r="173" spans="1:28" ht="12.75" x14ac:dyDescent="0.2">
      <c r="A173" s="225"/>
      <c r="B173"/>
      <c r="C173"/>
      <c r="D173" s="224"/>
      <c r="E173"/>
      <c r="F173"/>
      <c r="G173"/>
      <c r="H173"/>
      <c r="I173"/>
      <c r="J173"/>
      <c r="K173"/>
      <c r="L173"/>
      <c r="M173"/>
      <c r="N173"/>
      <c r="O173"/>
      <c r="P173"/>
      <c r="Q173"/>
      <c r="R173"/>
      <c r="S173"/>
      <c r="T173"/>
      <c r="U173"/>
      <c r="V173"/>
      <c r="W173"/>
      <c r="X173"/>
      <c r="Y173"/>
      <c r="Z173"/>
      <c r="AA173"/>
      <c r="AB173"/>
    </row>
    <row r="174" spans="1:28" ht="12.75" x14ac:dyDescent="0.2">
      <c r="A174" s="225"/>
      <c r="B174"/>
      <c r="C174"/>
      <c r="D174" s="224"/>
      <c r="E174"/>
      <c r="F174"/>
      <c r="G174"/>
      <c r="H174"/>
      <c r="I174"/>
      <c r="J174"/>
      <c r="K174"/>
      <c r="L174"/>
      <c r="M174"/>
      <c r="N174"/>
      <c r="O174"/>
      <c r="P174"/>
      <c r="Q174"/>
      <c r="R174"/>
      <c r="S174"/>
      <c r="T174"/>
      <c r="U174"/>
      <c r="V174"/>
      <c r="W174"/>
      <c r="X174"/>
      <c r="Y174"/>
      <c r="Z174"/>
      <c r="AA174"/>
      <c r="AB174"/>
    </row>
    <row r="175" spans="1:28" ht="12.75" x14ac:dyDescent="0.2">
      <c r="A175" s="225"/>
      <c r="B175"/>
      <c r="C175"/>
      <c r="D175" s="224"/>
      <c r="E175"/>
      <c r="F175"/>
      <c r="G175"/>
      <c r="H175"/>
      <c r="I175"/>
      <c r="J175"/>
      <c r="K175"/>
      <c r="L175"/>
      <c r="M175"/>
      <c r="N175"/>
      <c r="O175"/>
      <c r="P175"/>
      <c r="Q175"/>
      <c r="R175"/>
      <c r="S175"/>
      <c r="T175"/>
      <c r="U175"/>
      <c r="V175"/>
      <c r="W175"/>
      <c r="X175"/>
      <c r="Y175"/>
      <c r="Z175"/>
      <c r="AA175"/>
      <c r="AB175"/>
    </row>
    <row r="176" spans="1:28" ht="12.75" x14ac:dyDescent="0.2">
      <c r="A176" s="225"/>
      <c r="B176"/>
      <c r="C176"/>
      <c r="D176" s="224"/>
      <c r="E176"/>
      <c r="F176"/>
      <c r="G176"/>
      <c r="H176"/>
      <c r="I176"/>
      <c r="J176"/>
      <c r="K176"/>
      <c r="L176"/>
      <c r="M176"/>
      <c r="N176"/>
      <c r="O176"/>
      <c r="P176"/>
      <c r="Q176"/>
      <c r="R176"/>
      <c r="S176"/>
      <c r="T176"/>
      <c r="U176"/>
      <c r="V176"/>
      <c r="W176"/>
      <c r="X176"/>
      <c r="Y176"/>
      <c r="Z176"/>
      <c r="AA176"/>
      <c r="AB176"/>
    </row>
    <row r="177" spans="1:28" ht="12.75" x14ac:dyDescent="0.2">
      <c r="A177" s="225"/>
      <c r="B177"/>
      <c r="C177"/>
      <c r="D177" s="224"/>
      <c r="E177"/>
      <c r="F177"/>
      <c r="G177"/>
      <c r="H177"/>
      <c r="I177"/>
      <c r="J177"/>
      <c r="K177"/>
      <c r="L177"/>
      <c r="M177"/>
      <c r="N177"/>
      <c r="O177"/>
      <c r="P177"/>
      <c r="Q177"/>
      <c r="R177"/>
      <c r="S177"/>
      <c r="T177"/>
      <c r="U177"/>
      <c r="V177"/>
      <c r="W177"/>
      <c r="X177"/>
      <c r="Y177"/>
      <c r="Z177"/>
      <c r="AA177"/>
      <c r="AB177"/>
    </row>
    <row r="178" spans="1:28" ht="12.75" x14ac:dyDescent="0.2">
      <c r="A178" s="225"/>
      <c r="B178"/>
      <c r="C178"/>
      <c r="D178" s="224"/>
      <c r="E178"/>
      <c r="F178"/>
      <c r="G178"/>
      <c r="H178"/>
      <c r="I178"/>
      <c r="J178"/>
      <c r="K178"/>
      <c r="L178"/>
      <c r="M178"/>
      <c r="N178"/>
      <c r="O178"/>
      <c r="P178"/>
      <c r="Q178"/>
      <c r="R178"/>
      <c r="S178"/>
      <c r="T178"/>
      <c r="U178"/>
      <c r="V178"/>
      <c r="W178"/>
      <c r="X178"/>
      <c r="Y178"/>
      <c r="Z178"/>
      <c r="AA178"/>
      <c r="AB178"/>
    </row>
    <row r="179" spans="1:28" ht="12.75" x14ac:dyDescent="0.2">
      <c r="A179" s="225"/>
      <c r="B179"/>
      <c r="C179"/>
      <c r="D179" s="224"/>
      <c r="E179"/>
      <c r="F179"/>
      <c r="G179"/>
      <c r="H179"/>
      <c r="I179"/>
      <c r="J179"/>
      <c r="K179"/>
      <c r="L179"/>
      <c r="M179"/>
      <c r="N179"/>
      <c r="O179"/>
      <c r="P179"/>
      <c r="Q179"/>
      <c r="R179"/>
      <c r="S179"/>
      <c r="T179"/>
      <c r="U179"/>
      <c r="V179"/>
      <c r="W179"/>
      <c r="X179"/>
      <c r="Y179"/>
      <c r="Z179"/>
      <c r="AA179"/>
      <c r="AB179"/>
    </row>
    <row r="180" spans="1:28" ht="12.75" x14ac:dyDescent="0.2">
      <c r="A180" s="225"/>
      <c r="B180"/>
      <c r="C180"/>
      <c r="D180" s="224"/>
      <c r="E180"/>
      <c r="F180"/>
      <c r="G180"/>
      <c r="H180"/>
      <c r="I180"/>
      <c r="J180"/>
      <c r="K180"/>
      <c r="L180"/>
      <c r="M180"/>
      <c r="N180"/>
      <c r="O180"/>
      <c r="P180"/>
      <c r="Q180"/>
      <c r="R180"/>
      <c r="S180"/>
      <c r="T180"/>
      <c r="U180"/>
      <c r="V180"/>
      <c r="W180"/>
      <c r="X180"/>
      <c r="Y180"/>
      <c r="Z180"/>
      <c r="AA180"/>
      <c r="AB180"/>
    </row>
    <row r="181" spans="1:28" ht="12.75" x14ac:dyDescent="0.2">
      <c r="A181" s="225"/>
      <c r="B181"/>
      <c r="C181"/>
      <c r="D181" s="224"/>
      <c r="E181"/>
      <c r="F181"/>
      <c r="G181"/>
      <c r="H181"/>
      <c r="I181"/>
      <c r="J181"/>
      <c r="K181"/>
      <c r="L181"/>
      <c r="M181"/>
      <c r="N181"/>
      <c r="O181"/>
      <c r="P181"/>
      <c r="Q181"/>
      <c r="R181"/>
      <c r="S181"/>
      <c r="T181"/>
      <c r="U181"/>
      <c r="V181"/>
      <c r="W181"/>
      <c r="X181"/>
      <c r="Y181"/>
      <c r="Z181"/>
      <c r="AA181"/>
      <c r="AB181"/>
    </row>
    <row r="182" spans="1:28" ht="12.75" x14ac:dyDescent="0.2">
      <c r="A182" s="225"/>
      <c r="B182"/>
      <c r="C182"/>
      <c r="D182" s="224"/>
      <c r="E182"/>
      <c r="F182"/>
      <c r="G182"/>
      <c r="H182"/>
      <c r="I182"/>
      <c r="J182"/>
      <c r="K182"/>
      <c r="L182"/>
      <c r="M182"/>
      <c r="N182"/>
      <c r="O182"/>
      <c r="P182"/>
      <c r="Q182"/>
      <c r="R182"/>
      <c r="S182"/>
      <c r="T182"/>
      <c r="U182"/>
      <c r="V182"/>
      <c r="W182"/>
      <c r="X182"/>
      <c r="Y182"/>
      <c r="Z182"/>
      <c r="AA182"/>
      <c r="AB182"/>
    </row>
    <row r="183" spans="1:28" ht="12.75" x14ac:dyDescent="0.2">
      <c r="A183" s="225"/>
      <c r="B183"/>
      <c r="C183"/>
      <c r="D183" s="224"/>
      <c r="E183"/>
      <c r="F183"/>
      <c r="G183"/>
      <c r="H183"/>
      <c r="I183"/>
      <c r="J183"/>
      <c r="K183"/>
      <c r="L183"/>
      <c r="M183"/>
      <c r="N183"/>
      <c r="O183"/>
      <c r="P183"/>
      <c r="Q183"/>
      <c r="R183"/>
      <c r="S183"/>
      <c r="T183"/>
      <c r="U183"/>
      <c r="V183"/>
      <c r="W183"/>
      <c r="X183"/>
      <c r="Y183"/>
      <c r="Z183"/>
      <c r="AA183"/>
      <c r="AB183"/>
    </row>
    <row r="184" spans="1:28" ht="12.75" x14ac:dyDescent="0.2">
      <c r="A184" s="225"/>
      <c r="B184"/>
      <c r="C184"/>
      <c r="D184" s="224"/>
      <c r="E184"/>
      <c r="F184"/>
      <c r="G184"/>
      <c r="H184"/>
      <c r="I184"/>
      <c r="J184"/>
      <c r="K184"/>
      <c r="L184"/>
      <c r="M184"/>
      <c r="N184"/>
      <c r="O184"/>
      <c r="P184"/>
      <c r="Q184"/>
      <c r="R184"/>
      <c r="S184"/>
      <c r="T184"/>
      <c r="U184"/>
      <c r="V184"/>
      <c r="W184"/>
      <c r="X184"/>
      <c r="Y184"/>
      <c r="Z184"/>
      <c r="AA184"/>
      <c r="AB184"/>
    </row>
    <row r="185" spans="1:28" ht="12.75" x14ac:dyDescent="0.2">
      <c r="A185" s="225"/>
      <c r="B185"/>
      <c r="C185"/>
      <c r="D185" s="224"/>
      <c r="E185"/>
      <c r="F185"/>
      <c r="G185"/>
      <c r="H185"/>
      <c r="I185"/>
      <c r="J185"/>
      <c r="K185"/>
      <c r="L185"/>
      <c r="M185"/>
      <c r="N185"/>
      <c r="O185"/>
      <c r="P185"/>
      <c r="Q185"/>
      <c r="R185"/>
      <c r="S185"/>
      <c r="T185"/>
      <c r="U185"/>
      <c r="V185"/>
      <c r="W185"/>
      <c r="X185"/>
      <c r="Y185"/>
      <c r="Z185"/>
      <c r="AA185"/>
      <c r="AB185"/>
    </row>
    <row r="186" spans="1:28" ht="12.75" x14ac:dyDescent="0.2">
      <c r="A186" s="225"/>
      <c r="B186"/>
      <c r="C186"/>
      <c r="D186" s="224"/>
      <c r="E186"/>
      <c r="F186"/>
      <c r="G186"/>
      <c r="H186"/>
      <c r="I186"/>
      <c r="J186"/>
      <c r="K186"/>
      <c r="L186"/>
      <c r="M186"/>
      <c r="N186"/>
      <c r="O186"/>
      <c r="P186"/>
      <c r="Q186"/>
      <c r="R186"/>
      <c r="S186"/>
      <c r="T186"/>
      <c r="U186"/>
      <c r="V186"/>
      <c r="W186"/>
      <c r="X186"/>
      <c r="Y186"/>
      <c r="Z186"/>
      <c r="AA186"/>
      <c r="AB186"/>
    </row>
    <row r="187" spans="1:28" ht="12.75" x14ac:dyDescent="0.2">
      <c r="A187" s="225"/>
      <c r="B187"/>
      <c r="C187"/>
      <c r="D187" s="224"/>
      <c r="E187"/>
      <c r="F187"/>
      <c r="G187"/>
      <c r="H187"/>
      <c r="I187"/>
      <c r="J187"/>
      <c r="K187"/>
      <c r="L187"/>
      <c r="M187"/>
      <c r="N187"/>
      <c r="O187"/>
      <c r="P187"/>
      <c r="Q187"/>
      <c r="R187"/>
      <c r="S187"/>
      <c r="T187"/>
      <c r="U187"/>
      <c r="V187"/>
      <c r="W187"/>
      <c r="X187"/>
      <c r="Y187"/>
      <c r="Z187"/>
      <c r="AA187"/>
      <c r="AB187"/>
    </row>
    <row r="188" spans="1:28" ht="12.75" x14ac:dyDescent="0.2">
      <c r="A188" s="225"/>
      <c r="B188"/>
      <c r="C188"/>
      <c r="D188" s="224"/>
      <c r="E188"/>
      <c r="F188"/>
      <c r="G188"/>
      <c r="H188"/>
      <c r="I188"/>
      <c r="J188"/>
      <c r="K188"/>
      <c r="L188"/>
      <c r="M188"/>
      <c r="N188"/>
      <c r="O188"/>
      <c r="P188"/>
      <c r="Q188"/>
      <c r="R188"/>
      <c r="S188"/>
      <c r="T188"/>
      <c r="U188"/>
      <c r="V188"/>
      <c r="W188"/>
      <c r="X188"/>
      <c r="Y188"/>
      <c r="Z188"/>
      <c r="AA188"/>
      <c r="AB188"/>
    </row>
    <row r="189" spans="1:28" ht="12.75" x14ac:dyDescent="0.2">
      <c r="A189" s="225"/>
      <c r="B189"/>
      <c r="C189"/>
      <c r="D189" s="224"/>
      <c r="E189"/>
      <c r="F189"/>
      <c r="G189"/>
      <c r="H189"/>
      <c r="I189"/>
      <c r="J189"/>
      <c r="K189"/>
      <c r="L189"/>
      <c r="M189"/>
      <c r="N189"/>
      <c r="O189"/>
      <c r="P189"/>
      <c r="Q189"/>
      <c r="R189"/>
      <c r="S189"/>
      <c r="T189"/>
      <c r="U189"/>
      <c r="V189"/>
      <c r="W189"/>
      <c r="X189"/>
      <c r="Y189"/>
      <c r="Z189"/>
      <c r="AA189"/>
      <c r="AB189"/>
    </row>
    <row r="190" spans="1:28" ht="12.75" x14ac:dyDescent="0.2">
      <c r="A190" s="225"/>
      <c r="B190"/>
      <c r="C190"/>
      <c r="D190" s="224"/>
      <c r="E190"/>
      <c r="F190"/>
      <c r="G190"/>
      <c r="H190"/>
      <c r="I190"/>
      <c r="J190"/>
      <c r="K190"/>
      <c r="L190"/>
      <c r="M190"/>
      <c r="N190"/>
      <c r="O190"/>
      <c r="P190"/>
      <c r="Q190"/>
      <c r="R190"/>
      <c r="S190"/>
      <c r="T190"/>
      <c r="U190"/>
      <c r="V190"/>
      <c r="W190"/>
      <c r="X190"/>
      <c r="Y190"/>
      <c r="Z190"/>
      <c r="AA190"/>
      <c r="AB190"/>
    </row>
    <row r="191" spans="1:28" ht="12.75" x14ac:dyDescent="0.2">
      <c r="A191" s="225"/>
      <c r="B191"/>
      <c r="C191"/>
      <c r="D191" s="224"/>
      <c r="E191"/>
      <c r="F191"/>
      <c r="G191"/>
      <c r="H191"/>
      <c r="I191"/>
      <c r="J191"/>
      <c r="K191"/>
      <c r="L191"/>
      <c r="M191"/>
      <c r="N191"/>
      <c r="O191"/>
      <c r="P191"/>
      <c r="Q191"/>
      <c r="R191"/>
      <c r="S191"/>
      <c r="T191"/>
      <c r="U191"/>
      <c r="V191"/>
      <c r="W191"/>
      <c r="X191"/>
      <c r="Y191"/>
      <c r="Z191"/>
      <c r="AA191"/>
      <c r="AB191"/>
    </row>
    <row r="192" spans="1:28" ht="12.75" x14ac:dyDescent="0.2">
      <c r="A192" s="225"/>
      <c r="B192"/>
      <c r="C192"/>
      <c r="D192" s="224"/>
      <c r="E192"/>
      <c r="F192"/>
      <c r="G192"/>
      <c r="H192"/>
      <c r="I192"/>
      <c r="J192"/>
      <c r="K192"/>
      <c r="L192"/>
      <c r="M192"/>
      <c r="N192"/>
      <c r="O192"/>
      <c r="P192"/>
      <c r="Q192"/>
      <c r="R192"/>
      <c r="S192"/>
      <c r="T192"/>
      <c r="U192"/>
      <c r="V192"/>
      <c r="W192"/>
      <c r="X192"/>
      <c r="Y192"/>
      <c r="Z192"/>
      <c r="AA192"/>
      <c r="AB192"/>
    </row>
    <row r="193" spans="1:28" ht="12.75" x14ac:dyDescent="0.2">
      <c r="A193" s="225"/>
      <c r="B193"/>
      <c r="C193"/>
      <c r="D193" s="224"/>
      <c r="E193"/>
      <c r="F193"/>
      <c r="G193"/>
      <c r="H193"/>
      <c r="I193"/>
      <c r="J193"/>
      <c r="K193"/>
      <c r="L193"/>
      <c r="M193"/>
      <c r="N193"/>
      <c r="O193"/>
      <c r="P193"/>
      <c r="Q193"/>
      <c r="R193"/>
      <c r="S193"/>
      <c r="T193"/>
      <c r="U193"/>
      <c r="V193"/>
      <c r="W193"/>
      <c r="X193"/>
      <c r="Y193"/>
      <c r="Z193"/>
      <c r="AA193"/>
      <c r="AB193"/>
    </row>
    <row r="194" spans="1:28" ht="12.75" x14ac:dyDescent="0.2">
      <c r="A194" s="225"/>
      <c r="B194"/>
      <c r="C194"/>
      <c r="D194" s="224"/>
      <c r="E194"/>
      <c r="F194"/>
      <c r="G194"/>
      <c r="H194"/>
      <c r="I194"/>
      <c r="J194"/>
      <c r="K194"/>
      <c r="L194"/>
      <c r="M194"/>
      <c r="N194"/>
      <c r="O194"/>
      <c r="P194"/>
      <c r="Q194"/>
      <c r="R194"/>
      <c r="S194"/>
      <c r="T194"/>
      <c r="U194"/>
      <c r="V194"/>
      <c r="W194"/>
      <c r="X194"/>
      <c r="Y194"/>
      <c r="Z194"/>
      <c r="AA194"/>
      <c r="AB194"/>
    </row>
    <row r="195" spans="1:28" ht="12.75" x14ac:dyDescent="0.2">
      <c r="A195" s="225"/>
      <c r="B195"/>
      <c r="C195"/>
      <c r="D195" s="224"/>
      <c r="E195"/>
      <c r="F195"/>
      <c r="G195"/>
      <c r="H195"/>
      <c r="I195"/>
      <c r="J195"/>
      <c r="K195"/>
      <c r="L195"/>
      <c r="M195"/>
      <c r="N195"/>
      <c r="O195"/>
      <c r="P195"/>
      <c r="Q195"/>
      <c r="R195"/>
      <c r="S195"/>
      <c r="T195"/>
      <c r="U195"/>
      <c r="V195"/>
      <c r="W195"/>
      <c r="X195"/>
      <c r="Y195"/>
      <c r="Z195"/>
      <c r="AA195"/>
      <c r="AB195"/>
    </row>
    <row r="196" spans="1:28" ht="12.75" x14ac:dyDescent="0.2">
      <c r="A196" s="225"/>
      <c r="B196"/>
      <c r="C196"/>
      <c r="D196" s="224"/>
      <c r="E196"/>
      <c r="F196"/>
      <c r="G196"/>
      <c r="H196"/>
      <c r="I196"/>
      <c r="J196"/>
      <c r="K196"/>
      <c r="L196"/>
      <c r="M196"/>
      <c r="N196"/>
      <c r="O196"/>
      <c r="P196"/>
      <c r="Q196"/>
      <c r="R196"/>
      <c r="S196"/>
      <c r="T196"/>
      <c r="U196"/>
      <c r="V196"/>
      <c r="W196"/>
      <c r="X196"/>
      <c r="Y196"/>
      <c r="Z196"/>
      <c r="AA196"/>
      <c r="AB196"/>
    </row>
    <row r="197" spans="1:28" ht="12.75" x14ac:dyDescent="0.2">
      <c r="A197" s="225"/>
      <c r="B197"/>
      <c r="C197"/>
      <c r="D197" s="224"/>
      <c r="E197"/>
      <c r="F197"/>
      <c r="G197"/>
      <c r="H197"/>
      <c r="I197"/>
      <c r="J197"/>
      <c r="K197"/>
      <c r="L197"/>
      <c r="M197"/>
      <c r="N197"/>
      <c r="O197"/>
      <c r="P197"/>
      <c r="Q197"/>
      <c r="R197"/>
      <c r="S197"/>
      <c r="T197"/>
      <c r="U197"/>
      <c r="V197"/>
      <c r="W197"/>
      <c r="X197"/>
      <c r="Y197"/>
      <c r="Z197"/>
      <c r="AA197"/>
      <c r="AB197"/>
    </row>
    <row r="198" spans="1:28" ht="12.75" x14ac:dyDescent="0.2">
      <c r="A198" s="225"/>
      <c r="B198"/>
      <c r="C198"/>
      <c r="D198" s="224"/>
      <c r="E198"/>
      <c r="F198"/>
      <c r="G198"/>
      <c r="H198"/>
      <c r="I198"/>
      <c r="J198"/>
      <c r="K198"/>
      <c r="L198"/>
      <c r="M198"/>
      <c r="N198"/>
      <c r="O198"/>
      <c r="P198"/>
      <c r="Q198"/>
      <c r="R198"/>
      <c r="S198"/>
      <c r="T198"/>
      <c r="U198"/>
      <c r="V198"/>
      <c r="W198"/>
      <c r="X198"/>
      <c r="Y198"/>
      <c r="Z198"/>
      <c r="AA198"/>
      <c r="AB198"/>
    </row>
    <row r="199" spans="1:28" ht="12.75" x14ac:dyDescent="0.2">
      <c r="A199" s="225"/>
      <c r="B199"/>
      <c r="C199"/>
      <c r="D199" s="224"/>
      <c r="E199"/>
      <c r="F199"/>
      <c r="G199"/>
      <c r="H199"/>
      <c r="I199"/>
      <c r="J199"/>
      <c r="K199"/>
      <c r="L199"/>
      <c r="M199"/>
      <c r="N199"/>
      <c r="O199"/>
      <c r="P199"/>
      <c r="Q199"/>
      <c r="R199"/>
      <c r="S199"/>
      <c r="T199"/>
      <c r="U199"/>
      <c r="V199"/>
      <c r="W199"/>
      <c r="X199"/>
      <c r="Y199"/>
      <c r="Z199"/>
      <c r="AA199"/>
      <c r="AB199"/>
    </row>
    <row r="200" spans="1:28" ht="12.75" x14ac:dyDescent="0.2">
      <c r="A200" s="225"/>
      <c r="B200"/>
      <c r="C200"/>
      <c r="D200" s="224"/>
      <c r="E200"/>
      <c r="F200"/>
      <c r="G200"/>
      <c r="H200"/>
      <c r="I200"/>
      <c r="J200"/>
      <c r="K200"/>
      <c r="L200"/>
      <c r="M200"/>
      <c r="N200"/>
      <c r="O200"/>
      <c r="P200"/>
      <c r="Q200"/>
      <c r="R200"/>
      <c r="S200"/>
      <c r="T200"/>
      <c r="U200"/>
      <c r="V200"/>
      <c r="W200"/>
      <c r="X200"/>
      <c r="Y200"/>
      <c r="Z200"/>
      <c r="AA200"/>
      <c r="AB200"/>
    </row>
    <row r="201" spans="1:28" ht="12.75" x14ac:dyDescent="0.2">
      <c r="A201" s="225"/>
      <c r="B201"/>
      <c r="C201"/>
      <c r="D201" s="224"/>
      <c r="E201"/>
      <c r="F201"/>
      <c r="G201"/>
      <c r="H201"/>
      <c r="I201"/>
      <c r="J201"/>
      <c r="K201"/>
      <c r="L201"/>
      <c r="M201"/>
      <c r="N201"/>
      <c r="O201"/>
      <c r="P201"/>
      <c r="Q201"/>
      <c r="R201"/>
      <c r="S201"/>
      <c r="T201"/>
      <c r="U201"/>
      <c r="V201"/>
      <c r="W201"/>
      <c r="X201"/>
      <c r="Y201"/>
      <c r="Z201"/>
      <c r="AA201"/>
      <c r="AB201"/>
    </row>
    <row r="202" spans="1:28" ht="12.75" x14ac:dyDescent="0.2">
      <c r="A202" s="225"/>
      <c r="B202"/>
      <c r="C202"/>
      <c r="D202" s="224"/>
      <c r="E202"/>
      <c r="F202"/>
      <c r="G202"/>
      <c r="H202"/>
      <c r="I202"/>
      <c r="J202"/>
      <c r="K202"/>
      <c r="L202"/>
      <c r="M202"/>
      <c r="N202"/>
      <c r="O202"/>
      <c r="P202"/>
      <c r="Q202"/>
      <c r="R202"/>
      <c r="S202"/>
      <c r="T202"/>
      <c r="U202"/>
      <c r="V202"/>
      <c r="W202"/>
      <c r="X202"/>
      <c r="Y202"/>
      <c r="Z202"/>
      <c r="AA202"/>
      <c r="AB202"/>
    </row>
    <row r="203" spans="1:28" ht="12.75" x14ac:dyDescent="0.2">
      <c r="A203" s="225"/>
      <c r="B203"/>
      <c r="C203"/>
      <c r="D203" s="224"/>
      <c r="E203"/>
      <c r="F203"/>
      <c r="G203"/>
      <c r="H203"/>
      <c r="I203"/>
      <c r="J203"/>
      <c r="K203"/>
      <c r="L203"/>
      <c r="M203"/>
      <c r="N203"/>
      <c r="O203"/>
      <c r="P203"/>
      <c r="Q203"/>
      <c r="R203"/>
      <c r="S203"/>
      <c r="T203"/>
      <c r="U203"/>
      <c r="V203"/>
      <c r="W203"/>
      <c r="X203"/>
      <c r="Y203"/>
      <c r="Z203"/>
      <c r="AA203"/>
      <c r="AB203"/>
    </row>
    <row r="204" spans="1:28" ht="12.75" x14ac:dyDescent="0.2">
      <c r="A204" s="225"/>
      <c r="B204"/>
      <c r="C204"/>
      <c r="D204" s="224"/>
      <c r="E204"/>
      <c r="F204"/>
      <c r="G204"/>
      <c r="H204"/>
      <c r="I204"/>
      <c r="J204"/>
      <c r="K204"/>
      <c r="L204"/>
      <c r="M204"/>
      <c r="N204"/>
      <c r="O204"/>
      <c r="P204"/>
      <c r="Q204"/>
      <c r="R204"/>
      <c r="S204"/>
      <c r="T204"/>
      <c r="U204"/>
      <c r="V204"/>
      <c r="W204"/>
      <c r="X204"/>
      <c r="Y204"/>
      <c r="Z204"/>
      <c r="AA204"/>
      <c r="AB204"/>
    </row>
    <row r="205" spans="1:28" ht="12.75" x14ac:dyDescent="0.2">
      <c r="A205" s="225"/>
      <c r="B205"/>
      <c r="C205"/>
      <c r="D205" s="224"/>
      <c r="E205"/>
      <c r="F205"/>
      <c r="G205"/>
      <c r="H205"/>
      <c r="I205"/>
      <c r="J205"/>
      <c r="K205"/>
      <c r="L205"/>
      <c r="M205"/>
      <c r="N205"/>
      <c r="O205"/>
      <c r="P205"/>
      <c r="Q205"/>
      <c r="R205"/>
      <c r="S205"/>
      <c r="T205"/>
      <c r="U205"/>
      <c r="V205"/>
      <c r="W205"/>
      <c r="X205"/>
      <c r="Y205"/>
      <c r="Z205"/>
      <c r="AA205"/>
      <c r="AB205"/>
    </row>
    <row r="206" spans="1:28" ht="12.75" x14ac:dyDescent="0.2">
      <c r="A206" s="225"/>
      <c r="B206"/>
      <c r="C206"/>
      <c r="D206" s="224"/>
      <c r="E206"/>
      <c r="F206"/>
      <c r="G206"/>
      <c r="H206"/>
      <c r="I206"/>
      <c r="J206"/>
      <c r="K206"/>
      <c r="L206"/>
      <c r="M206"/>
      <c r="N206"/>
      <c r="O206"/>
      <c r="P206"/>
      <c r="Q206"/>
      <c r="R206"/>
      <c r="S206"/>
      <c r="T206"/>
      <c r="U206"/>
      <c r="V206"/>
      <c r="W206"/>
      <c r="X206"/>
      <c r="Y206"/>
      <c r="Z206"/>
      <c r="AA206"/>
      <c r="AB206"/>
    </row>
    <row r="207" spans="1:28" ht="12.75" x14ac:dyDescent="0.2">
      <c r="A207" s="225"/>
      <c r="B207"/>
      <c r="C207"/>
      <c r="D207" s="224"/>
      <c r="E207"/>
      <c r="F207"/>
      <c r="G207"/>
      <c r="H207"/>
      <c r="I207"/>
      <c r="J207"/>
      <c r="K207"/>
      <c r="L207"/>
      <c r="M207"/>
      <c r="N207"/>
      <c r="O207"/>
      <c r="P207"/>
      <c r="Q207"/>
      <c r="R207"/>
      <c r="S207"/>
      <c r="T207"/>
      <c r="U207"/>
      <c r="V207"/>
      <c r="W207"/>
      <c r="X207"/>
      <c r="Y207"/>
      <c r="Z207"/>
      <c r="AA207"/>
      <c r="AB207"/>
    </row>
    <row r="208" spans="1:28" ht="12.75" x14ac:dyDescent="0.2">
      <c r="A208" s="225"/>
      <c r="B208"/>
      <c r="C208"/>
      <c r="D208" s="224"/>
      <c r="E208"/>
      <c r="F208"/>
      <c r="G208"/>
      <c r="H208"/>
      <c r="I208"/>
      <c r="J208"/>
      <c r="K208"/>
      <c r="L208"/>
      <c r="M208"/>
      <c r="N208"/>
      <c r="O208"/>
      <c r="P208"/>
      <c r="Q208"/>
      <c r="R208"/>
      <c r="S208"/>
      <c r="T208"/>
      <c r="U208"/>
      <c r="V208"/>
      <c r="W208"/>
      <c r="X208"/>
      <c r="Y208"/>
      <c r="Z208"/>
      <c r="AA208"/>
      <c r="AB208"/>
    </row>
    <row r="209" spans="1:28" ht="12.75" x14ac:dyDescent="0.2">
      <c r="A209" s="225"/>
      <c r="B209"/>
      <c r="C209"/>
      <c r="D209" s="224"/>
      <c r="E209"/>
      <c r="F209"/>
      <c r="G209"/>
      <c r="H209"/>
      <c r="I209"/>
      <c r="J209"/>
      <c r="K209"/>
      <c r="L209"/>
      <c r="M209"/>
      <c r="N209"/>
      <c r="O209"/>
      <c r="P209"/>
      <c r="Q209"/>
      <c r="R209"/>
      <c r="S209"/>
      <c r="T209"/>
      <c r="U209"/>
      <c r="V209"/>
      <c r="W209"/>
      <c r="X209"/>
      <c r="Y209"/>
      <c r="Z209"/>
      <c r="AA209"/>
      <c r="AB209"/>
    </row>
    <row r="210" spans="1:28" ht="12.75" x14ac:dyDescent="0.2">
      <c r="A210" s="225"/>
      <c r="B210"/>
      <c r="C210"/>
      <c r="D210" s="224"/>
      <c r="E210"/>
      <c r="F210"/>
      <c r="G210"/>
      <c r="H210"/>
      <c r="I210"/>
      <c r="J210"/>
      <c r="K210"/>
      <c r="L210"/>
      <c r="M210"/>
      <c r="N210"/>
      <c r="O210"/>
      <c r="P210"/>
      <c r="Q210"/>
      <c r="R210"/>
      <c r="S210"/>
      <c r="T210"/>
      <c r="U210"/>
      <c r="V210"/>
      <c r="W210"/>
      <c r="X210"/>
      <c r="Y210"/>
      <c r="Z210"/>
      <c r="AA210"/>
      <c r="AB210"/>
    </row>
    <row r="211" spans="1:28" ht="12.75" x14ac:dyDescent="0.2">
      <c r="A211" s="225"/>
      <c r="B211"/>
      <c r="C211"/>
      <c r="D211" s="224"/>
      <c r="E211"/>
      <c r="F211"/>
      <c r="G211"/>
      <c r="H211"/>
      <c r="I211"/>
      <c r="J211"/>
      <c r="K211"/>
      <c r="L211"/>
      <c r="M211"/>
      <c r="N211"/>
      <c r="O211"/>
      <c r="P211"/>
      <c r="Q211"/>
      <c r="R211"/>
      <c r="S211"/>
      <c r="T211"/>
      <c r="U211"/>
      <c r="V211"/>
      <c r="W211"/>
      <c r="X211"/>
      <c r="Y211"/>
      <c r="Z211"/>
      <c r="AA211"/>
      <c r="AB211"/>
    </row>
    <row r="212" spans="1:28" ht="12.75" x14ac:dyDescent="0.2">
      <c r="A212" s="225"/>
      <c r="B212"/>
      <c r="C212"/>
      <c r="D212" s="224"/>
      <c r="E212"/>
      <c r="F212"/>
      <c r="G212"/>
      <c r="H212"/>
      <c r="I212"/>
      <c r="J212"/>
      <c r="K212"/>
      <c r="L212"/>
      <c r="M212"/>
      <c r="N212"/>
      <c r="O212"/>
      <c r="P212"/>
      <c r="Q212"/>
      <c r="R212"/>
      <c r="S212"/>
      <c r="T212"/>
      <c r="U212"/>
      <c r="V212"/>
      <c r="W212"/>
      <c r="X212"/>
      <c r="Y212"/>
      <c r="Z212"/>
      <c r="AA212"/>
      <c r="AB212"/>
    </row>
    <row r="213" spans="1:28" ht="12.75" x14ac:dyDescent="0.2">
      <c r="A213" s="225"/>
      <c r="B213"/>
      <c r="C213"/>
      <c r="D213" s="224"/>
      <c r="E213"/>
      <c r="F213"/>
      <c r="G213"/>
      <c r="H213"/>
      <c r="I213"/>
      <c r="J213"/>
      <c r="K213"/>
      <c r="L213"/>
      <c r="M213"/>
      <c r="N213"/>
      <c r="O213"/>
      <c r="P213"/>
      <c r="Q213"/>
      <c r="R213"/>
      <c r="S213"/>
      <c r="T213"/>
      <c r="U213"/>
      <c r="V213"/>
      <c r="W213"/>
      <c r="X213"/>
      <c r="Y213"/>
      <c r="Z213"/>
      <c r="AA213"/>
      <c r="AB213"/>
    </row>
    <row r="214" spans="1:28" ht="12.75" x14ac:dyDescent="0.2">
      <c r="A214" s="225"/>
      <c r="B214"/>
      <c r="C214"/>
      <c r="D214" s="224"/>
      <c r="E214"/>
      <c r="F214"/>
      <c r="G214"/>
      <c r="H214"/>
      <c r="I214"/>
      <c r="J214"/>
      <c r="K214"/>
      <c r="L214"/>
      <c r="M214"/>
      <c r="N214"/>
      <c r="O214"/>
      <c r="P214"/>
      <c r="Q214"/>
      <c r="R214"/>
      <c r="S214"/>
      <c r="T214"/>
      <c r="U214"/>
      <c r="V214"/>
      <c r="W214"/>
      <c r="X214"/>
      <c r="Y214"/>
      <c r="Z214"/>
      <c r="AA214"/>
      <c r="AB214"/>
    </row>
    <row r="215" spans="1:28" ht="12.75" x14ac:dyDescent="0.2">
      <c r="A215" s="225"/>
      <c r="B215"/>
      <c r="C215"/>
      <c r="D215" s="224"/>
      <c r="E215"/>
      <c r="F215"/>
      <c r="G215"/>
      <c r="H215"/>
      <c r="I215"/>
      <c r="J215"/>
      <c r="K215"/>
      <c r="L215"/>
      <c r="M215"/>
      <c r="N215"/>
      <c r="O215"/>
      <c r="P215"/>
      <c r="Q215"/>
      <c r="R215"/>
      <c r="S215"/>
      <c r="T215"/>
      <c r="U215"/>
      <c r="V215"/>
      <c r="W215"/>
      <c r="X215"/>
      <c r="Y215"/>
      <c r="Z215"/>
      <c r="AA215"/>
      <c r="AB215"/>
    </row>
    <row r="216" spans="1:28" ht="12.75" x14ac:dyDescent="0.2">
      <c r="A216" s="225"/>
      <c r="B216"/>
      <c r="C216"/>
      <c r="D216" s="224"/>
      <c r="E216"/>
      <c r="F216"/>
      <c r="G216"/>
      <c r="H216"/>
      <c r="I216"/>
      <c r="J216"/>
      <c r="K216"/>
      <c r="L216"/>
      <c r="M216"/>
      <c r="N216"/>
      <c r="O216"/>
      <c r="P216"/>
      <c r="Q216"/>
      <c r="R216"/>
      <c r="S216"/>
      <c r="T216"/>
      <c r="U216"/>
      <c r="V216"/>
      <c r="W216"/>
      <c r="X216"/>
      <c r="Y216"/>
      <c r="Z216"/>
      <c r="AA216"/>
      <c r="AB216"/>
    </row>
    <row r="217" spans="1:28" ht="12.75" x14ac:dyDescent="0.2">
      <c r="A217" s="225"/>
      <c r="B217"/>
      <c r="C217"/>
      <c r="D217" s="224"/>
      <c r="E217"/>
    </row>
    <row r="218" spans="1:28" ht="12.75" x14ac:dyDescent="0.2">
      <c r="A218" s="225"/>
      <c r="B218"/>
      <c r="C218"/>
      <c r="D218" s="224"/>
      <c r="E218"/>
    </row>
    <row r="219" spans="1:28" ht="12.75" x14ac:dyDescent="0.2">
      <c r="A219" s="225"/>
      <c r="B219"/>
      <c r="C219"/>
      <c r="D219" s="224"/>
      <c r="E219"/>
    </row>
    <row r="220" spans="1:28" ht="12.75" x14ac:dyDescent="0.2">
      <c r="A220" s="225"/>
      <c r="B220"/>
      <c r="C220"/>
      <c r="D220" s="224"/>
      <c r="E220"/>
    </row>
    <row r="221" spans="1:28" ht="12.75" x14ac:dyDescent="0.2">
      <c r="A221" s="225"/>
      <c r="B221"/>
      <c r="C221"/>
      <c r="D221" s="224"/>
      <c r="E221"/>
    </row>
    <row r="222" spans="1:28" ht="12.75" x14ac:dyDescent="0.2">
      <c r="A222" s="225"/>
      <c r="B222"/>
      <c r="C222"/>
      <c r="D222" s="224"/>
      <c r="E222"/>
    </row>
    <row r="223" spans="1:28" ht="12.75" x14ac:dyDescent="0.2">
      <c r="A223" s="225"/>
      <c r="B223"/>
      <c r="C223"/>
      <c r="D223" s="224"/>
      <c r="E223"/>
    </row>
    <row r="224" spans="1:28" ht="12.75" x14ac:dyDescent="0.2">
      <c r="A224" s="225"/>
      <c r="B224"/>
      <c r="C224"/>
      <c r="D224" s="224"/>
      <c r="E224"/>
    </row>
    <row r="225" spans="1:5" ht="12.75" x14ac:dyDescent="0.2">
      <c r="A225" s="225"/>
      <c r="B225"/>
      <c r="C225"/>
      <c r="D225" s="224"/>
      <c r="E225"/>
    </row>
    <row r="226" spans="1:5" ht="12.75" x14ac:dyDescent="0.2">
      <c r="A226" s="225"/>
      <c r="B226"/>
      <c r="C226"/>
      <c r="D226" s="224"/>
      <c r="E226"/>
    </row>
    <row r="227" spans="1:5" ht="12.75" x14ac:dyDescent="0.2">
      <c r="A227" s="225"/>
      <c r="B227"/>
      <c r="C227"/>
      <c r="D227" s="224"/>
      <c r="E227"/>
    </row>
    <row r="228" spans="1:5" ht="12.75" x14ac:dyDescent="0.2">
      <c r="A228" s="225"/>
      <c r="B228"/>
      <c r="C228"/>
      <c r="D228" s="224"/>
      <c r="E228"/>
    </row>
    <row r="229" spans="1:5" ht="12.75" x14ac:dyDescent="0.2">
      <c r="A229" s="225"/>
      <c r="B229"/>
      <c r="C229"/>
      <c r="D229" s="224"/>
      <c r="E229"/>
    </row>
    <row r="230" spans="1:5" ht="12.75" x14ac:dyDescent="0.2">
      <c r="A230" s="225"/>
      <c r="B230"/>
      <c r="C230"/>
      <c r="D230" s="224"/>
      <c r="E230"/>
    </row>
    <row r="231" spans="1:5" ht="12.75" x14ac:dyDescent="0.2">
      <c r="A231" s="225"/>
      <c r="B231"/>
      <c r="C231"/>
      <c r="D231" s="224"/>
      <c r="E231"/>
    </row>
    <row r="232" spans="1:5" ht="12.75" x14ac:dyDescent="0.2">
      <c r="A232" s="225"/>
      <c r="B232"/>
      <c r="C232"/>
      <c r="D232" s="224"/>
      <c r="E232"/>
    </row>
    <row r="233" spans="1:5" ht="12.75" x14ac:dyDescent="0.2">
      <c r="A233" s="225"/>
      <c r="B233"/>
      <c r="C233"/>
      <c r="D233" s="224"/>
      <c r="E233"/>
    </row>
    <row r="234" spans="1:5" ht="12.75" x14ac:dyDescent="0.2">
      <c r="A234" s="225"/>
      <c r="B234"/>
      <c r="C234"/>
      <c r="D234" s="224"/>
      <c r="E234"/>
    </row>
    <row r="235" spans="1:5" ht="12.75" x14ac:dyDescent="0.2">
      <c r="A235" s="225"/>
      <c r="B235"/>
      <c r="C235"/>
      <c r="D235" s="224"/>
      <c r="E235"/>
    </row>
    <row r="236" spans="1:5" ht="12.75" x14ac:dyDescent="0.2">
      <c r="A236" s="225"/>
      <c r="B236"/>
      <c r="C236"/>
      <c r="D236" s="224"/>
      <c r="E236"/>
    </row>
    <row r="237" spans="1:5" ht="12.75" x14ac:dyDescent="0.2">
      <c r="A237" s="225"/>
      <c r="B237"/>
      <c r="C237"/>
      <c r="D237" s="224"/>
      <c r="E237"/>
    </row>
    <row r="238" spans="1:5" ht="12.75" x14ac:dyDescent="0.2">
      <c r="A238" s="225"/>
      <c r="B238"/>
      <c r="C238"/>
      <c r="D238" s="224"/>
      <c r="E238"/>
    </row>
    <row r="239" spans="1:5" ht="12.75" x14ac:dyDescent="0.2">
      <c r="A239" s="225"/>
      <c r="B239"/>
      <c r="C239"/>
      <c r="D239" s="224"/>
      <c r="E239"/>
    </row>
    <row r="240" spans="1:5" ht="12.75" x14ac:dyDescent="0.2">
      <c r="A240" s="225"/>
      <c r="B240"/>
      <c r="C240"/>
      <c r="D240" s="224"/>
      <c r="E240"/>
    </row>
    <row r="241" spans="1:5" ht="12.75" x14ac:dyDescent="0.2">
      <c r="A241" s="225"/>
      <c r="B241"/>
      <c r="C241"/>
      <c r="D241" s="224"/>
      <c r="E241"/>
    </row>
    <row r="242" spans="1:5" ht="12.75" x14ac:dyDescent="0.2">
      <c r="A242" s="225"/>
      <c r="B242"/>
      <c r="C242"/>
      <c r="D242" s="224"/>
      <c r="E242"/>
    </row>
    <row r="243" spans="1:5" ht="12.75" x14ac:dyDescent="0.2">
      <c r="A243" s="225"/>
      <c r="B243"/>
      <c r="C243"/>
      <c r="D243" s="224"/>
      <c r="E243"/>
    </row>
    <row r="244" spans="1:5" ht="12.75" x14ac:dyDescent="0.2">
      <c r="A244" s="225"/>
      <c r="B244"/>
      <c r="C244"/>
      <c r="D244" s="224"/>
      <c r="E244"/>
    </row>
    <row r="245" spans="1:5" ht="12.75" x14ac:dyDescent="0.2">
      <c r="A245" s="225"/>
      <c r="B245"/>
      <c r="C245"/>
      <c r="D245" s="224"/>
      <c r="E245"/>
    </row>
    <row r="246" spans="1:5" ht="12.75" x14ac:dyDescent="0.2">
      <c r="A246" s="225"/>
      <c r="B246"/>
      <c r="C246"/>
      <c r="D246" s="224"/>
      <c r="E246"/>
    </row>
    <row r="247" spans="1:5" ht="12.75" x14ac:dyDescent="0.2">
      <c r="A247" s="225"/>
      <c r="B247"/>
      <c r="C247"/>
      <c r="D247" s="224"/>
      <c r="E247"/>
    </row>
    <row r="248" spans="1:5" ht="12.75" x14ac:dyDescent="0.2">
      <c r="A248" s="225"/>
      <c r="B248"/>
      <c r="C248"/>
      <c r="D248" s="224"/>
      <c r="E248"/>
    </row>
    <row r="249" spans="1:5" ht="12.75" x14ac:dyDescent="0.2">
      <c r="A249" s="225"/>
      <c r="B249"/>
      <c r="C249"/>
      <c r="D249" s="224"/>
      <c r="E249"/>
    </row>
    <row r="250" spans="1:5" ht="12.75" x14ac:dyDescent="0.2">
      <c r="A250" s="225"/>
      <c r="B250"/>
      <c r="C250"/>
      <c r="D250" s="224"/>
      <c r="E250"/>
    </row>
    <row r="251" spans="1:5" ht="12.75" x14ac:dyDescent="0.2">
      <c r="A251" s="225"/>
      <c r="B251"/>
      <c r="C251"/>
      <c r="D251" s="224"/>
      <c r="E251"/>
    </row>
    <row r="252" spans="1:5" ht="12.75" x14ac:dyDescent="0.2">
      <c r="A252" s="225"/>
      <c r="B252"/>
      <c r="C252"/>
      <c r="D252" s="224"/>
      <c r="E252"/>
    </row>
    <row r="253" spans="1:5" ht="12.75" x14ac:dyDescent="0.2">
      <c r="A253" s="225"/>
      <c r="B253"/>
      <c r="C253"/>
      <c r="D253" s="224"/>
      <c r="E253"/>
    </row>
    <row r="254" spans="1:5" ht="12.75" x14ac:dyDescent="0.2">
      <c r="A254" s="225"/>
      <c r="B254"/>
      <c r="C254"/>
      <c r="D254" s="224"/>
      <c r="E254"/>
    </row>
    <row r="255" spans="1:5" ht="12.75" x14ac:dyDescent="0.2">
      <c r="A255" s="225"/>
      <c r="B255"/>
      <c r="C255"/>
      <c r="D255" s="224"/>
      <c r="E255"/>
    </row>
    <row r="256" spans="1:5" ht="12.75" x14ac:dyDescent="0.2">
      <c r="A256" s="225"/>
      <c r="B256"/>
      <c r="C256"/>
      <c r="D256" s="224"/>
      <c r="E256"/>
    </row>
    <row r="257" spans="1:5" ht="12.75" x14ac:dyDescent="0.2">
      <c r="A257" s="225"/>
      <c r="B257"/>
      <c r="C257"/>
      <c r="D257" s="224"/>
      <c r="E257"/>
    </row>
    <row r="258" spans="1:5" ht="12.75" x14ac:dyDescent="0.2">
      <c r="A258" s="225"/>
      <c r="B258"/>
      <c r="C258"/>
      <c r="D258" s="224"/>
      <c r="E258"/>
    </row>
    <row r="259" spans="1:5" ht="12.75" x14ac:dyDescent="0.2">
      <c r="A259" s="225"/>
      <c r="B259"/>
      <c r="C259"/>
      <c r="D259" s="224"/>
      <c r="E259"/>
    </row>
    <row r="260" spans="1:5" ht="12.75" x14ac:dyDescent="0.2">
      <c r="A260" s="225"/>
      <c r="B260"/>
      <c r="C260"/>
      <c r="D260" s="224"/>
      <c r="E260"/>
    </row>
    <row r="261" spans="1:5" ht="12.75" x14ac:dyDescent="0.2">
      <c r="A261" s="225"/>
      <c r="B261"/>
      <c r="C261"/>
      <c r="D261" s="224"/>
      <c r="E261"/>
    </row>
    <row r="262" spans="1:5" ht="12.75" x14ac:dyDescent="0.2">
      <c r="A262" s="225"/>
      <c r="B262"/>
      <c r="C262"/>
      <c r="D262" s="224"/>
      <c r="E262"/>
    </row>
    <row r="263" spans="1:5" ht="12.75" x14ac:dyDescent="0.2">
      <c r="A263" s="225"/>
      <c r="B263"/>
      <c r="C263"/>
      <c r="D263" s="224"/>
      <c r="E263"/>
    </row>
    <row r="264" spans="1:5" ht="12.75" x14ac:dyDescent="0.2">
      <c r="A264" s="225"/>
      <c r="B264"/>
      <c r="C264"/>
      <c r="D264" s="224"/>
      <c r="E264"/>
    </row>
    <row r="265" spans="1:5" ht="12.75" x14ac:dyDescent="0.2">
      <c r="A265" s="225"/>
      <c r="B265"/>
      <c r="C265"/>
      <c r="D265" s="224"/>
      <c r="E265"/>
    </row>
    <row r="266" spans="1:5" ht="12.75" x14ac:dyDescent="0.2">
      <c r="A266" s="225"/>
      <c r="B266"/>
      <c r="C266"/>
      <c r="D266" s="224"/>
      <c r="E266"/>
    </row>
    <row r="267" spans="1:5" ht="12.75" x14ac:dyDescent="0.2">
      <c r="A267" s="225"/>
      <c r="B267"/>
      <c r="C267"/>
      <c r="D267" s="224"/>
      <c r="E267"/>
    </row>
    <row r="268" spans="1:5" ht="12.75" x14ac:dyDescent="0.2">
      <c r="A268" s="225"/>
      <c r="B268"/>
      <c r="C268"/>
      <c r="D268" s="224"/>
      <c r="E268"/>
    </row>
    <row r="269" spans="1:5" ht="12.75" x14ac:dyDescent="0.2">
      <c r="A269" s="225"/>
      <c r="B269"/>
      <c r="C269"/>
      <c r="D269" s="224"/>
      <c r="E269"/>
    </row>
    <row r="270" spans="1:5" ht="12.75" x14ac:dyDescent="0.2">
      <c r="A270" s="225"/>
      <c r="B270"/>
      <c r="C270"/>
      <c r="D270" s="224"/>
      <c r="E270"/>
    </row>
    <row r="271" spans="1:5" ht="12.75" x14ac:dyDescent="0.2">
      <c r="A271" s="225"/>
      <c r="B271"/>
      <c r="C271"/>
      <c r="D271" s="224"/>
      <c r="E271"/>
    </row>
    <row r="272" spans="1:5" ht="12.75" x14ac:dyDescent="0.2">
      <c r="A272" s="225"/>
      <c r="B272"/>
      <c r="C272"/>
      <c r="D272" s="224"/>
      <c r="E272"/>
    </row>
    <row r="273" spans="1:5" ht="12.75" x14ac:dyDescent="0.2">
      <c r="A273" s="225"/>
      <c r="B273"/>
      <c r="C273"/>
      <c r="D273" s="224"/>
      <c r="E273"/>
    </row>
    <row r="274" spans="1:5" ht="12.75" x14ac:dyDescent="0.2">
      <c r="A274" s="225"/>
      <c r="B274"/>
      <c r="C274"/>
      <c r="D274" s="224"/>
      <c r="E274"/>
    </row>
    <row r="275" spans="1:5" ht="12.75" x14ac:dyDescent="0.2">
      <c r="A275" s="225"/>
      <c r="B275"/>
      <c r="C275"/>
      <c r="D275" s="224"/>
      <c r="E275"/>
    </row>
    <row r="276" spans="1:5" ht="12.75" x14ac:dyDescent="0.2">
      <c r="A276" s="225"/>
      <c r="B276"/>
      <c r="C276"/>
      <c r="D276" s="224"/>
      <c r="E276"/>
    </row>
    <row r="277" spans="1:5" ht="12.75" x14ac:dyDescent="0.2">
      <c r="A277" s="225"/>
      <c r="B277"/>
      <c r="C277"/>
      <c r="D277" s="224"/>
      <c r="E277"/>
    </row>
    <row r="278" spans="1:5" ht="12.75" x14ac:dyDescent="0.2">
      <c r="A278" s="225"/>
      <c r="B278"/>
      <c r="C278"/>
      <c r="D278" s="224"/>
      <c r="E278"/>
    </row>
    <row r="279" spans="1:5" ht="12.75" x14ac:dyDescent="0.2">
      <c r="A279" s="225"/>
      <c r="B279"/>
      <c r="C279"/>
      <c r="D279" s="224"/>
      <c r="E279"/>
    </row>
    <row r="280" spans="1:5" ht="12.75" x14ac:dyDescent="0.2">
      <c r="A280" s="225"/>
      <c r="B280"/>
      <c r="C280"/>
      <c r="D280" s="224"/>
      <c r="E280"/>
    </row>
    <row r="281" spans="1:5" ht="12.75" x14ac:dyDescent="0.2">
      <c r="A281" s="225"/>
      <c r="B281"/>
      <c r="C281"/>
      <c r="D281" s="224"/>
      <c r="E281"/>
    </row>
    <row r="282" spans="1:5" ht="12.75" x14ac:dyDescent="0.2">
      <c r="A282" s="225"/>
      <c r="B282"/>
      <c r="C282"/>
      <c r="D282" s="224"/>
      <c r="E282"/>
    </row>
    <row r="283" spans="1:5" ht="12.75" x14ac:dyDescent="0.2">
      <c r="A283" s="225"/>
      <c r="B283"/>
      <c r="C283"/>
      <c r="D283" s="224"/>
      <c r="E283"/>
    </row>
    <row r="284" spans="1:5" ht="12.75" x14ac:dyDescent="0.2">
      <c r="A284" s="225"/>
      <c r="B284"/>
      <c r="C284"/>
      <c r="D284" s="224"/>
      <c r="E284"/>
    </row>
    <row r="285" spans="1:5" ht="12.75" x14ac:dyDescent="0.2">
      <c r="A285" s="225"/>
      <c r="B285"/>
      <c r="C285"/>
      <c r="D285" s="224"/>
      <c r="E285"/>
    </row>
    <row r="286" spans="1:5" ht="12.75" x14ac:dyDescent="0.2">
      <c r="A286" s="225"/>
      <c r="B286"/>
      <c r="C286"/>
      <c r="D286" s="224"/>
      <c r="E286"/>
    </row>
    <row r="287" spans="1:5" ht="12.75" x14ac:dyDescent="0.2">
      <c r="A287" s="225"/>
      <c r="B287"/>
      <c r="C287"/>
      <c r="D287" s="224"/>
      <c r="E287"/>
    </row>
    <row r="288" spans="1:5" ht="12.75" x14ac:dyDescent="0.2">
      <c r="A288" s="225"/>
      <c r="B288"/>
      <c r="C288"/>
      <c r="D288" s="224"/>
      <c r="E288"/>
    </row>
    <row r="289" spans="1:5" ht="12.75" x14ac:dyDescent="0.2">
      <c r="A289" s="225"/>
      <c r="B289"/>
      <c r="C289"/>
      <c r="D289" s="224"/>
      <c r="E289"/>
    </row>
    <row r="290" spans="1:5" ht="12.75" x14ac:dyDescent="0.2">
      <c r="A290" s="225"/>
      <c r="B290"/>
      <c r="C290"/>
      <c r="D290" s="224"/>
      <c r="E290"/>
    </row>
    <row r="291" spans="1:5" ht="12.75" x14ac:dyDescent="0.2">
      <c r="A291" s="225"/>
      <c r="B291"/>
      <c r="C291"/>
      <c r="D291" s="224"/>
      <c r="E291"/>
    </row>
    <row r="292" spans="1:5" ht="12.75" x14ac:dyDescent="0.2">
      <c r="A292" s="225"/>
      <c r="B292"/>
      <c r="C292"/>
      <c r="D292" s="224"/>
      <c r="E292"/>
    </row>
    <row r="293" spans="1:5" ht="12.75" x14ac:dyDescent="0.2">
      <c r="A293" s="225"/>
      <c r="B293"/>
      <c r="C293"/>
      <c r="D293" s="224"/>
      <c r="E293"/>
    </row>
    <row r="294" spans="1:5" ht="12.75" x14ac:dyDescent="0.2">
      <c r="A294" s="225"/>
      <c r="B294"/>
      <c r="C294"/>
      <c r="D294" s="224"/>
      <c r="E294"/>
    </row>
    <row r="295" spans="1:5" ht="12.75" x14ac:dyDescent="0.2">
      <c r="A295" s="225"/>
      <c r="B295"/>
      <c r="C295"/>
      <c r="D295" s="224"/>
      <c r="E295"/>
    </row>
    <row r="296" spans="1:5" ht="12.75" x14ac:dyDescent="0.2">
      <c r="A296" s="225"/>
      <c r="B296"/>
      <c r="C296"/>
      <c r="D296" s="224"/>
      <c r="E296"/>
    </row>
    <row r="297" spans="1:5" ht="12.75" x14ac:dyDescent="0.2">
      <c r="A297" s="225"/>
      <c r="B297"/>
      <c r="C297"/>
      <c r="D297" s="224"/>
      <c r="E297"/>
    </row>
    <row r="298" spans="1:5" ht="12.75" x14ac:dyDescent="0.2">
      <c r="A298" s="225"/>
      <c r="B298"/>
      <c r="C298"/>
      <c r="D298" s="224"/>
      <c r="E298"/>
    </row>
    <row r="299" spans="1:5" ht="12.75" x14ac:dyDescent="0.2">
      <c r="A299" s="225"/>
      <c r="B299"/>
      <c r="C299"/>
      <c r="D299" s="224"/>
      <c r="E299"/>
    </row>
    <row r="300" spans="1:5" ht="12.75" x14ac:dyDescent="0.2">
      <c r="A300" s="225"/>
      <c r="B300"/>
      <c r="C300"/>
      <c r="D300" s="224"/>
      <c r="E300"/>
    </row>
    <row r="301" spans="1:5" ht="12.75" x14ac:dyDescent="0.2">
      <c r="A301" s="225"/>
      <c r="B301"/>
      <c r="C301"/>
      <c r="D301" s="224"/>
      <c r="E301"/>
    </row>
    <row r="302" spans="1:5" ht="12.75" x14ac:dyDescent="0.2">
      <c r="A302" s="225"/>
      <c r="B302"/>
      <c r="C302"/>
      <c r="D302" s="224"/>
      <c r="E302"/>
    </row>
    <row r="303" spans="1:5" ht="12.75" x14ac:dyDescent="0.2">
      <c r="A303" s="225"/>
      <c r="B303"/>
      <c r="C303"/>
      <c r="D303" s="224"/>
      <c r="E303"/>
    </row>
    <row r="304" spans="1:5" ht="12.75" x14ac:dyDescent="0.2">
      <c r="A304" s="225"/>
      <c r="B304"/>
      <c r="C304"/>
      <c r="D304" s="224"/>
      <c r="E304"/>
    </row>
    <row r="305" spans="1:5" ht="12.75" x14ac:dyDescent="0.2">
      <c r="A305" s="225"/>
      <c r="B305"/>
      <c r="C305"/>
      <c r="D305" s="224"/>
      <c r="E305"/>
    </row>
    <row r="306" spans="1:5" ht="12.75" x14ac:dyDescent="0.2">
      <c r="A306" s="225"/>
      <c r="B306"/>
      <c r="C306"/>
      <c r="D306" s="224"/>
      <c r="E306"/>
    </row>
    <row r="307" spans="1:5" ht="12.75" x14ac:dyDescent="0.2">
      <c r="A307" s="225"/>
      <c r="B307"/>
      <c r="C307"/>
      <c r="D307" s="224"/>
      <c r="E307"/>
    </row>
    <row r="308" spans="1:5" ht="12.75" x14ac:dyDescent="0.2">
      <c r="A308" s="225"/>
      <c r="B308"/>
      <c r="C308"/>
      <c r="D308" s="224"/>
      <c r="E308"/>
    </row>
    <row r="309" spans="1:5" ht="12.75" x14ac:dyDescent="0.2">
      <c r="A309" s="225"/>
      <c r="B309"/>
      <c r="C309"/>
      <c r="D309" s="224"/>
      <c r="E309"/>
    </row>
    <row r="310" spans="1:5" ht="12.75" x14ac:dyDescent="0.2">
      <c r="A310" s="225"/>
      <c r="B310"/>
      <c r="C310"/>
      <c r="D310" s="224"/>
      <c r="E310"/>
    </row>
    <row r="311" spans="1:5" ht="12.75" x14ac:dyDescent="0.2">
      <c r="A311" s="225"/>
      <c r="B311"/>
      <c r="C311"/>
      <c r="D311" s="224"/>
      <c r="E311"/>
    </row>
    <row r="312" spans="1:5" ht="12.75" x14ac:dyDescent="0.2">
      <c r="A312" s="225"/>
      <c r="B312"/>
      <c r="C312"/>
      <c r="D312" s="224"/>
      <c r="E312"/>
    </row>
    <row r="313" spans="1:5" ht="12.75" x14ac:dyDescent="0.2">
      <c r="A313" s="225"/>
      <c r="B313"/>
      <c r="C313"/>
      <c r="D313" s="224"/>
      <c r="E313"/>
    </row>
    <row r="314" spans="1:5" ht="12.75" x14ac:dyDescent="0.2">
      <c r="A314" s="225"/>
      <c r="B314"/>
      <c r="C314"/>
      <c r="D314" s="224"/>
      <c r="E314"/>
    </row>
    <row r="315" spans="1:5" ht="12.75" x14ac:dyDescent="0.2">
      <c r="A315" s="225"/>
      <c r="B315"/>
      <c r="C315"/>
      <c r="D315" s="224"/>
      <c r="E315"/>
    </row>
    <row r="316" spans="1:5" ht="12.75" x14ac:dyDescent="0.2">
      <c r="A316" s="225"/>
      <c r="B316"/>
      <c r="C316"/>
      <c r="D316" s="224"/>
      <c r="E316"/>
    </row>
    <row r="317" spans="1:5" ht="12.75" x14ac:dyDescent="0.2">
      <c r="A317" s="225"/>
      <c r="B317"/>
      <c r="C317"/>
      <c r="D317" s="224"/>
      <c r="E317"/>
    </row>
    <row r="318" spans="1:5" ht="12.75" x14ac:dyDescent="0.2">
      <c r="A318" s="225"/>
      <c r="B318"/>
      <c r="C318"/>
      <c r="D318" s="224"/>
      <c r="E318"/>
    </row>
    <row r="319" spans="1:5" ht="12.75" x14ac:dyDescent="0.2">
      <c r="A319" s="225"/>
      <c r="B319"/>
      <c r="C319"/>
      <c r="D319" s="224"/>
      <c r="E319"/>
    </row>
    <row r="320" spans="1:5" ht="12.75" x14ac:dyDescent="0.2">
      <c r="A320" s="225"/>
      <c r="B320"/>
      <c r="C320"/>
      <c r="D320" s="224"/>
      <c r="E320"/>
    </row>
    <row r="321" spans="1:5" ht="12.75" x14ac:dyDescent="0.2">
      <c r="A321" s="225"/>
      <c r="B321"/>
      <c r="C321"/>
      <c r="D321" s="224"/>
      <c r="E321"/>
    </row>
    <row r="322" spans="1:5" ht="12.75" x14ac:dyDescent="0.2">
      <c r="A322" s="225"/>
      <c r="B322"/>
      <c r="C322"/>
      <c r="D322" s="224"/>
      <c r="E322"/>
    </row>
    <row r="323" spans="1:5" ht="12.75" x14ac:dyDescent="0.2">
      <c r="A323" s="225"/>
      <c r="B323"/>
      <c r="C323"/>
      <c r="D323" s="224"/>
      <c r="E323"/>
    </row>
    <row r="324" spans="1:5" ht="12.75" x14ac:dyDescent="0.2">
      <c r="A324" s="225"/>
      <c r="B324"/>
      <c r="C324"/>
      <c r="D324" s="224"/>
      <c r="E324"/>
    </row>
    <row r="325" spans="1:5" ht="12.75" x14ac:dyDescent="0.2">
      <c r="A325" s="225"/>
      <c r="B325"/>
      <c r="C325"/>
      <c r="D325" s="224"/>
      <c r="E325"/>
    </row>
    <row r="326" spans="1:5" ht="12.75" x14ac:dyDescent="0.2">
      <c r="A326" s="225"/>
      <c r="B326"/>
      <c r="C326"/>
      <c r="D326" s="224"/>
      <c r="E326"/>
    </row>
    <row r="327" spans="1:5" ht="12.75" x14ac:dyDescent="0.2">
      <c r="A327" s="225"/>
      <c r="B327"/>
      <c r="C327"/>
      <c r="D327" s="224"/>
      <c r="E327"/>
    </row>
    <row r="328" spans="1:5" ht="12.75" x14ac:dyDescent="0.2">
      <c r="A328" s="225"/>
      <c r="B328"/>
      <c r="C328"/>
      <c r="D328" s="224"/>
      <c r="E328"/>
    </row>
    <row r="329" spans="1:5" ht="12.75" x14ac:dyDescent="0.2">
      <c r="A329" s="225"/>
      <c r="B329"/>
      <c r="C329"/>
      <c r="D329" s="224"/>
      <c r="E329"/>
    </row>
    <row r="330" spans="1:5" ht="12.75" x14ac:dyDescent="0.2">
      <c r="A330" s="225"/>
      <c r="B330"/>
      <c r="C330"/>
      <c r="D330" s="224"/>
      <c r="E330"/>
    </row>
    <row r="331" spans="1:5" ht="12.75" x14ac:dyDescent="0.2">
      <c r="A331" s="225"/>
      <c r="B331"/>
      <c r="C331"/>
      <c r="D331" s="224"/>
      <c r="E331"/>
    </row>
    <row r="332" spans="1:5" ht="12.75" x14ac:dyDescent="0.2">
      <c r="A332" s="225"/>
      <c r="B332"/>
      <c r="C332"/>
      <c r="D332" s="224"/>
      <c r="E332"/>
    </row>
    <row r="333" spans="1:5" ht="12.75" x14ac:dyDescent="0.2">
      <c r="A333" s="225"/>
      <c r="B333"/>
      <c r="C333"/>
      <c r="D333" s="224"/>
      <c r="E333"/>
    </row>
    <row r="334" spans="1:5" ht="12.75" x14ac:dyDescent="0.2">
      <c r="A334" s="225"/>
      <c r="B334"/>
      <c r="C334"/>
      <c r="D334" s="224"/>
      <c r="E334"/>
    </row>
    <row r="335" spans="1:5" ht="12.75" x14ac:dyDescent="0.2">
      <c r="A335" s="225"/>
      <c r="B335"/>
      <c r="C335"/>
      <c r="D335" s="224"/>
      <c r="E335"/>
    </row>
    <row r="336" spans="1:5" ht="12.75" x14ac:dyDescent="0.2">
      <c r="A336" s="225"/>
      <c r="B336"/>
      <c r="C336"/>
      <c r="D336" s="224"/>
      <c r="E336"/>
    </row>
    <row r="337" spans="1:5" ht="12.75" x14ac:dyDescent="0.2">
      <c r="A337" s="225"/>
      <c r="B337"/>
      <c r="C337"/>
      <c r="D337" s="224"/>
      <c r="E337"/>
    </row>
    <row r="338" spans="1:5" ht="12.75" x14ac:dyDescent="0.2">
      <c r="A338" s="225"/>
      <c r="B338"/>
      <c r="C338"/>
      <c r="D338" s="224"/>
      <c r="E338"/>
    </row>
    <row r="339" spans="1:5" ht="12.75" x14ac:dyDescent="0.2">
      <c r="A339" s="225"/>
      <c r="B339"/>
      <c r="C339"/>
      <c r="D339" s="224"/>
      <c r="E339"/>
    </row>
    <row r="340" spans="1:5" ht="12.75" x14ac:dyDescent="0.2">
      <c r="A340" s="225"/>
      <c r="B340"/>
      <c r="C340"/>
      <c r="D340" s="224"/>
      <c r="E340"/>
    </row>
    <row r="341" spans="1:5" ht="12.75" x14ac:dyDescent="0.2">
      <c r="A341" s="225"/>
      <c r="B341"/>
      <c r="C341"/>
      <c r="D341" s="224"/>
      <c r="E341"/>
    </row>
    <row r="342" spans="1:5" ht="12.75" x14ac:dyDescent="0.2">
      <c r="A342" s="225"/>
      <c r="B342"/>
      <c r="C342"/>
      <c r="D342" s="224"/>
      <c r="E342"/>
    </row>
    <row r="343" spans="1:5" ht="12.75" x14ac:dyDescent="0.2">
      <c r="A343" s="225"/>
      <c r="B343"/>
      <c r="C343"/>
      <c r="D343" s="224"/>
      <c r="E343"/>
    </row>
    <row r="344" spans="1:5" ht="12.75" x14ac:dyDescent="0.2">
      <c r="A344" s="225"/>
      <c r="B344"/>
      <c r="C344"/>
      <c r="D344" s="224"/>
      <c r="E344"/>
    </row>
    <row r="345" spans="1:5" ht="12.75" x14ac:dyDescent="0.2">
      <c r="A345" s="225"/>
      <c r="B345"/>
      <c r="C345"/>
      <c r="D345" s="224"/>
      <c r="E345"/>
    </row>
    <row r="346" spans="1:5" ht="12.75" x14ac:dyDescent="0.2">
      <c r="A346" s="225"/>
      <c r="B346"/>
      <c r="C346"/>
      <c r="D346" s="224"/>
      <c r="E346"/>
    </row>
    <row r="347" spans="1:5" ht="12.75" x14ac:dyDescent="0.2">
      <c r="A347" s="225"/>
      <c r="B347"/>
      <c r="C347"/>
      <c r="D347" s="224"/>
      <c r="E347"/>
    </row>
    <row r="348" spans="1:5" ht="12.75" x14ac:dyDescent="0.2">
      <c r="A348" s="225"/>
      <c r="B348"/>
      <c r="C348"/>
      <c r="D348" s="224"/>
      <c r="E348"/>
    </row>
    <row r="349" spans="1:5" ht="12.75" x14ac:dyDescent="0.2">
      <c r="A349" s="225"/>
      <c r="B349"/>
      <c r="C349"/>
      <c r="D349" s="224"/>
      <c r="E349"/>
    </row>
    <row r="350" spans="1:5" ht="12.75" x14ac:dyDescent="0.2">
      <c r="A350" s="225"/>
      <c r="B350"/>
      <c r="C350"/>
      <c r="D350" s="224"/>
      <c r="E350"/>
    </row>
    <row r="351" spans="1:5" ht="12.75" x14ac:dyDescent="0.2">
      <c r="A351" s="225"/>
      <c r="B351"/>
      <c r="C351"/>
      <c r="D351" s="224"/>
      <c r="E351"/>
    </row>
    <row r="352" spans="1:5" ht="12.75" x14ac:dyDescent="0.2">
      <c r="A352" s="225"/>
      <c r="B352"/>
      <c r="C352"/>
      <c r="D352" s="224"/>
      <c r="E352"/>
    </row>
    <row r="353" spans="1:5" ht="12.75" x14ac:dyDescent="0.2">
      <c r="A353" s="225"/>
      <c r="B353"/>
      <c r="C353"/>
      <c r="D353" s="224"/>
      <c r="E353"/>
    </row>
    <row r="354" spans="1:5" ht="12.75" x14ac:dyDescent="0.2">
      <c r="A354" s="225"/>
      <c r="B354"/>
      <c r="C354"/>
      <c r="D354" s="224"/>
      <c r="E354"/>
    </row>
    <row r="355" spans="1:5" ht="12.75" x14ac:dyDescent="0.2">
      <c r="A355" s="225"/>
      <c r="B355"/>
      <c r="C355"/>
      <c r="D355" s="224"/>
      <c r="E355"/>
    </row>
    <row r="356" spans="1:5" ht="12.75" x14ac:dyDescent="0.2">
      <c r="A356" s="225"/>
      <c r="B356"/>
      <c r="C356"/>
      <c r="D356" s="224"/>
      <c r="E356"/>
    </row>
    <row r="357" spans="1:5" ht="12.75" x14ac:dyDescent="0.2">
      <c r="A357" s="225"/>
      <c r="B357"/>
      <c r="C357"/>
      <c r="D357" s="224"/>
      <c r="E357"/>
    </row>
    <row r="358" spans="1:5" ht="12.75" x14ac:dyDescent="0.2">
      <c r="A358" s="225"/>
      <c r="B358"/>
      <c r="C358"/>
      <c r="D358" s="224"/>
      <c r="E358"/>
    </row>
    <row r="359" spans="1:5" ht="12.75" x14ac:dyDescent="0.2">
      <c r="A359" s="225"/>
      <c r="B359"/>
      <c r="C359"/>
      <c r="D359" s="224"/>
      <c r="E359"/>
    </row>
    <row r="360" spans="1:5" ht="12.75" x14ac:dyDescent="0.2">
      <c r="A360" s="225"/>
      <c r="B360"/>
      <c r="C360"/>
      <c r="D360" s="224"/>
      <c r="E360"/>
    </row>
    <row r="361" spans="1:5" ht="12.75" x14ac:dyDescent="0.2">
      <c r="A361" s="225"/>
      <c r="B361"/>
      <c r="C361"/>
      <c r="D361" s="224"/>
      <c r="E361"/>
    </row>
    <row r="362" spans="1:5" ht="12.75" x14ac:dyDescent="0.2">
      <c r="A362" s="225"/>
      <c r="B362"/>
      <c r="C362"/>
      <c r="D362" s="224"/>
      <c r="E362"/>
    </row>
    <row r="363" spans="1:5" ht="12.75" x14ac:dyDescent="0.2">
      <c r="A363" s="225"/>
      <c r="B363"/>
      <c r="C363"/>
      <c r="D363" s="224"/>
      <c r="E363"/>
    </row>
    <row r="364" spans="1:5" ht="12.75" x14ac:dyDescent="0.2">
      <c r="A364" s="225"/>
      <c r="B364"/>
      <c r="C364"/>
      <c r="D364" s="224"/>
      <c r="E364"/>
    </row>
    <row r="365" spans="1:5" ht="12.75" x14ac:dyDescent="0.2">
      <c r="A365" s="225"/>
      <c r="B365"/>
      <c r="C365"/>
      <c r="D365" s="224"/>
      <c r="E365"/>
    </row>
    <row r="366" spans="1:5" ht="12.75" x14ac:dyDescent="0.2">
      <c r="A366" s="225"/>
      <c r="B366"/>
      <c r="C366"/>
      <c r="D366" s="224"/>
      <c r="E366"/>
    </row>
    <row r="367" spans="1:5" ht="12.75" x14ac:dyDescent="0.2">
      <c r="A367" s="225"/>
      <c r="B367"/>
      <c r="C367"/>
      <c r="D367" s="224"/>
      <c r="E367"/>
    </row>
    <row r="368" spans="1:5" ht="12.75" x14ac:dyDescent="0.2">
      <c r="A368" s="225"/>
      <c r="B368"/>
      <c r="C368"/>
      <c r="D368" s="224"/>
      <c r="E368"/>
    </row>
    <row r="369" spans="1:5" ht="12.75" x14ac:dyDescent="0.2">
      <c r="A369" s="225"/>
      <c r="B369"/>
      <c r="C369"/>
      <c r="D369" s="224"/>
      <c r="E369"/>
    </row>
    <row r="370" spans="1:5" ht="12.75" x14ac:dyDescent="0.2">
      <c r="A370" s="225"/>
      <c r="B370"/>
      <c r="C370"/>
      <c r="D370" s="224"/>
      <c r="E370"/>
    </row>
    <row r="371" spans="1:5" ht="12.75" x14ac:dyDescent="0.2">
      <c r="A371" s="225"/>
      <c r="B371"/>
      <c r="C371"/>
      <c r="D371" s="224"/>
      <c r="E371"/>
    </row>
    <row r="372" spans="1:5" ht="12.75" x14ac:dyDescent="0.2">
      <c r="A372" s="225"/>
      <c r="B372"/>
      <c r="C372"/>
      <c r="D372" s="224"/>
      <c r="E372"/>
    </row>
    <row r="373" spans="1:5" ht="12.75" x14ac:dyDescent="0.2">
      <c r="A373" s="225"/>
      <c r="B373"/>
      <c r="C373"/>
      <c r="D373" s="224"/>
      <c r="E373"/>
    </row>
    <row r="374" spans="1:5" ht="12.75" x14ac:dyDescent="0.2">
      <c r="A374" s="225"/>
      <c r="B374"/>
      <c r="C374"/>
      <c r="D374" s="224"/>
      <c r="E374"/>
    </row>
    <row r="375" spans="1:5" ht="12.75" x14ac:dyDescent="0.2">
      <c r="A375" s="225"/>
      <c r="B375"/>
      <c r="C375"/>
      <c r="D375" s="224"/>
      <c r="E375"/>
    </row>
    <row r="376" spans="1:5" ht="12.75" x14ac:dyDescent="0.2">
      <c r="A376" s="225"/>
      <c r="B376"/>
      <c r="C376"/>
      <c r="D376" s="224"/>
      <c r="E376"/>
    </row>
    <row r="377" spans="1:5" ht="12.75" x14ac:dyDescent="0.2">
      <c r="A377" s="225"/>
      <c r="B377"/>
      <c r="C377"/>
      <c r="D377" s="224"/>
      <c r="E377"/>
    </row>
    <row r="378" spans="1:5" ht="12.75" x14ac:dyDescent="0.2">
      <c r="A378" s="225"/>
      <c r="B378"/>
      <c r="C378"/>
      <c r="D378" s="224"/>
      <c r="E378"/>
    </row>
    <row r="379" spans="1:5" ht="12.75" x14ac:dyDescent="0.2">
      <c r="A379" s="225"/>
      <c r="B379"/>
      <c r="C379"/>
      <c r="D379" s="224"/>
      <c r="E379"/>
    </row>
    <row r="380" spans="1:5" ht="12.75" x14ac:dyDescent="0.2">
      <c r="A380" s="225"/>
      <c r="B380"/>
      <c r="C380"/>
      <c r="D380" s="224"/>
      <c r="E380"/>
    </row>
    <row r="381" spans="1:5" ht="12.75" x14ac:dyDescent="0.2">
      <c r="A381" s="225"/>
      <c r="B381"/>
      <c r="C381"/>
      <c r="D381" s="224"/>
      <c r="E381"/>
    </row>
    <row r="382" spans="1:5" ht="12.75" x14ac:dyDescent="0.2">
      <c r="A382" s="225"/>
      <c r="B382"/>
      <c r="C382"/>
      <c r="D382" s="224"/>
      <c r="E382"/>
    </row>
    <row r="383" spans="1:5" ht="12.75" x14ac:dyDescent="0.2">
      <c r="A383" s="225"/>
      <c r="B383"/>
      <c r="C383"/>
      <c r="D383" s="224"/>
      <c r="E383"/>
    </row>
    <row r="384" spans="1:5" ht="12.75" x14ac:dyDescent="0.2">
      <c r="A384" s="225"/>
      <c r="B384"/>
      <c r="C384"/>
      <c r="D384" s="224"/>
      <c r="E384"/>
    </row>
    <row r="385" spans="1:5" ht="12.75" x14ac:dyDescent="0.2">
      <c r="A385" s="225"/>
      <c r="B385"/>
      <c r="C385"/>
      <c r="D385" s="224"/>
      <c r="E385"/>
    </row>
    <row r="386" spans="1:5" ht="12.75" x14ac:dyDescent="0.2">
      <c r="A386" s="225"/>
      <c r="B386"/>
      <c r="C386"/>
      <c r="D386" s="224"/>
      <c r="E386"/>
    </row>
    <row r="387" spans="1:5" ht="12.75" x14ac:dyDescent="0.2">
      <c r="A387" s="225"/>
      <c r="B387"/>
      <c r="C387"/>
      <c r="D387" s="224"/>
      <c r="E387"/>
    </row>
    <row r="388" spans="1:5" ht="12.75" x14ac:dyDescent="0.2">
      <c r="A388" s="225"/>
      <c r="B388"/>
      <c r="C388"/>
      <c r="D388" s="224"/>
      <c r="E388"/>
    </row>
    <row r="389" spans="1:5" ht="12.75" x14ac:dyDescent="0.2">
      <c r="A389" s="225"/>
      <c r="B389"/>
      <c r="C389"/>
      <c r="D389" s="224"/>
      <c r="E389"/>
    </row>
    <row r="390" spans="1:5" ht="12.75" x14ac:dyDescent="0.2">
      <c r="A390" s="225"/>
      <c r="B390"/>
      <c r="C390"/>
      <c r="D390" s="224"/>
      <c r="E390"/>
    </row>
    <row r="391" spans="1:5" ht="12.75" x14ac:dyDescent="0.2">
      <c r="A391" s="225"/>
      <c r="B391"/>
      <c r="C391"/>
      <c r="D391" s="224"/>
      <c r="E391"/>
    </row>
    <row r="392" spans="1:5" ht="12.75" x14ac:dyDescent="0.2">
      <c r="A392" s="225"/>
      <c r="B392"/>
      <c r="C392"/>
      <c r="D392" s="224"/>
      <c r="E392"/>
    </row>
    <row r="393" spans="1:5" ht="12.75" x14ac:dyDescent="0.2">
      <c r="A393" s="225"/>
      <c r="B393"/>
      <c r="C393"/>
      <c r="D393" s="224"/>
      <c r="E393"/>
    </row>
    <row r="394" spans="1:5" ht="12.75" x14ac:dyDescent="0.2">
      <c r="A394" s="225"/>
      <c r="B394"/>
      <c r="C394"/>
      <c r="D394" s="224"/>
      <c r="E394"/>
    </row>
    <row r="395" spans="1:5" ht="12.75" x14ac:dyDescent="0.2">
      <c r="A395" s="225"/>
      <c r="B395"/>
      <c r="C395"/>
      <c r="D395" s="224"/>
      <c r="E395"/>
    </row>
    <row r="396" spans="1:5" ht="12.75" x14ac:dyDescent="0.2">
      <c r="A396" s="225"/>
      <c r="B396"/>
      <c r="C396"/>
      <c r="D396" s="224"/>
      <c r="E396"/>
    </row>
    <row r="397" spans="1:5" ht="12.75" x14ac:dyDescent="0.2">
      <c r="A397" s="225"/>
      <c r="B397"/>
      <c r="C397"/>
      <c r="D397" s="224"/>
      <c r="E397"/>
    </row>
    <row r="398" spans="1:5" ht="12.75" x14ac:dyDescent="0.2">
      <c r="A398" s="225"/>
      <c r="B398"/>
      <c r="C398"/>
      <c r="D398" s="224"/>
      <c r="E398"/>
    </row>
    <row r="399" spans="1:5" ht="12.75" x14ac:dyDescent="0.2">
      <c r="A399" s="225"/>
      <c r="B399"/>
      <c r="C399"/>
      <c r="D399" s="224"/>
      <c r="E399"/>
    </row>
    <row r="400" spans="1:5" ht="12.75" x14ac:dyDescent="0.2">
      <c r="A400" s="225"/>
      <c r="B400"/>
      <c r="C400"/>
      <c r="D400" s="224"/>
      <c r="E400"/>
    </row>
    <row r="401" spans="1:5" ht="12.75" x14ac:dyDescent="0.2">
      <c r="A401" s="225"/>
      <c r="B401"/>
      <c r="C401"/>
      <c r="D401" s="224"/>
      <c r="E401"/>
    </row>
    <row r="402" spans="1:5" ht="12.75" x14ac:dyDescent="0.2">
      <c r="A402" s="225"/>
      <c r="B402"/>
      <c r="C402"/>
      <c r="D402" s="224"/>
      <c r="E402"/>
    </row>
    <row r="403" spans="1:5" ht="12.75" x14ac:dyDescent="0.2">
      <c r="A403" s="225"/>
      <c r="B403"/>
      <c r="C403"/>
      <c r="D403" s="224"/>
      <c r="E403"/>
    </row>
    <row r="404" spans="1:5" ht="12.75" x14ac:dyDescent="0.2">
      <c r="A404" s="225"/>
      <c r="B404"/>
      <c r="C404"/>
      <c r="D404" s="224"/>
      <c r="E404"/>
    </row>
    <row r="405" spans="1:5" ht="12.75" x14ac:dyDescent="0.2">
      <c r="A405" s="225"/>
      <c r="B405"/>
      <c r="C405"/>
      <c r="D405" s="224"/>
      <c r="E405"/>
    </row>
    <row r="406" spans="1:5" ht="12.75" x14ac:dyDescent="0.2">
      <c r="A406" s="225"/>
      <c r="B406"/>
      <c r="C406"/>
      <c r="D406" s="224"/>
      <c r="E406"/>
    </row>
    <row r="407" spans="1:5" ht="12.75" x14ac:dyDescent="0.2">
      <c r="A407" s="225"/>
      <c r="B407"/>
      <c r="C407"/>
      <c r="D407" s="224"/>
      <c r="E407"/>
    </row>
    <row r="408" spans="1:5" ht="12.75" x14ac:dyDescent="0.2">
      <c r="A408" s="225"/>
      <c r="B408"/>
      <c r="C408"/>
      <c r="D408" s="224"/>
      <c r="E408"/>
    </row>
    <row r="409" spans="1:5" ht="12.75" x14ac:dyDescent="0.2">
      <c r="A409" s="225"/>
      <c r="B409"/>
      <c r="C409"/>
      <c r="D409" s="224"/>
      <c r="E409"/>
    </row>
    <row r="410" spans="1:5" ht="12.75" x14ac:dyDescent="0.2">
      <c r="A410" s="225"/>
      <c r="B410"/>
      <c r="C410"/>
      <c r="D410" s="224"/>
      <c r="E410"/>
    </row>
    <row r="411" spans="1:5" ht="12.75" x14ac:dyDescent="0.2">
      <c r="A411" s="225"/>
      <c r="B411"/>
      <c r="C411"/>
      <c r="D411" s="224"/>
      <c r="E411"/>
    </row>
    <row r="412" spans="1:5" ht="12.75" x14ac:dyDescent="0.2">
      <c r="A412" s="225"/>
      <c r="B412"/>
      <c r="C412"/>
      <c r="D412" s="224"/>
      <c r="E412"/>
    </row>
    <row r="413" spans="1:5" ht="12.75" x14ac:dyDescent="0.2">
      <c r="A413" s="225"/>
      <c r="B413"/>
      <c r="C413"/>
      <c r="D413" s="224"/>
      <c r="E413"/>
    </row>
    <row r="414" spans="1:5" ht="12.75" x14ac:dyDescent="0.2">
      <c r="A414" s="225"/>
      <c r="B414"/>
      <c r="C414"/>
      <c r="D414" s="224"/>
      <c r="E414"/>
    </row>
    <row r="415" spans="1:5" ht="12.75" x14ac:dyDescent="0.2">
      <c r="A415" s="225"/>
      <c r="B415"/>
      <c r="C415"/>
      <c r="D415" s="224"/>
      <c r="E415"/>
    </row>
    <row r="416" spans="1:5" ht="12.75" x14ac:dyDescent="0.2">
      <c r="A416" s="225"/>
      <c r="B416"/>
      <c r="C416"/>
      <c r="D416" s="224"/>
      <c r="E416"/>
    </row>
    <row r="417" spans="1:5" ht="12.75" x14ac:dyDescent="0.2">
      <c r="A417" s="225"/>
      <c r="B417"/>
      <c r="C417"/>
      <c r="D417" s="224"/>
      <c r="E417"/>
    </row>
    <row r="418" spans="1:5" ht="12.75" x14ac:dyDescent="0.2">
      <c r="A418" s="225"/>
      <c r="B418"/>
      <c r="C418"/>
      <c r="D418" s="224"/>
      <c r="E418"/>
    </row>
    <row r="419" spans="1:5" ht="12.75" x14ac:dyDescent="0.2">
      <c r="A419" s="225"/>
      <c r="B419"/>
      <c r="C419"/>
      <c r="D419" s="224"/>
      <c r="E419"/>
    </row>
    <row r="420" spans="1:5" ht="12.75" x14ac:dyDescent="0.2">
      <c r="A420" s="225"/>
      <c r="B420"/>
      <c r="C420"/>
      <c r="D420" s="224"/>
      <c r="E420"/>
    </row>
    <row r="421" spans="1:5" ht="12.75" x14ac:dyDescent="0.2">
      <c r="A421" s="225"/>
      <c r="B421"/>
      <c r="C421"/>
      <c r="D421" s="224"/>
      <c r="E421"/>
    </row>
    <row r="422" spans="1:5" ht="12.75" x14ac:dyDescent="0.2">
      <c r="A422" s="225"/>
      <c r="B422"/>
      <c r="C422"/>
      <c r="D422" s="224"/>
      <c r="E422"/>
    </row>
    <row r="423" spans="1:5" ht="12.75" x14ac:dyDescent="0.2">
      <c r="A423" s="225"/>
      <c r="B423"/>
      <c r="C423"/>
      <c r="D423" s="224"/>
      <c r="E423"/>
    </row>
    <row r="424" spans="1:5" ht="12.75" x14ac:dyDescent="0.2">
      <c r="A424" s="225"/>
      <c r="B424"/>
      <c r="C424"/>
      <c r="D424" s="224"/>
      <c r="E424"/>
    </row>
    <row r="425" spans="1:5" ht="12.75" x14ac:dyDescent="0.2">
      <c r="A425" s="225"/>
      <c r="B425"/>
      <c r="C425"/>
      <c r="D425" s="224"/>
      <c r="E425"/>
    </row>
    <row r="426" spans="1:5" ht="12.75" x14ac:dyDescent="0.2">
      <c r="A426" s="225"/>
      <c r="B426"/>
      <c r="C426"/>
      <c r="D426" s="224"/>
      <c r="E426"/>
    </row>
    <row r="427" spans="1:5" ht="12.75" x14ac:dyDescent="0.2">
      <c r="A427" s="225"/>
      <c r="B427"/>
      <c r="C427"/>
      <c r="D427" s="224"/>
      <c r="E427"/>
    </row>
    <row r="428" spans="1:5" ht="12.75" x14ac:dyDescent="0.2">
      <c r="A428" s="225"/>
      <c r="B428"/>
      <c r="C428"/>
      <c r="D428" s="224"/>
      <c r="E428"/>
    </row>
    <row r="429" spans="1:5" ht="12.75" x14ac:dyDescent="0.2">
      <c r="A429" s="225"/>
      <c r="B429"/>
      <c r="C429"/>
      <c r="D429" s="224"/>
      <c r="E429"/>
    </row>
    <row r="430" spans="1:5" ht="12.75" x14ac:dyDescent="0.2">
      <c r="A430" s="225"/>
      <c r="B430"/>
      <c r="C430"/>
      <c r="D430" s="224"/>
      <c r="E430"/>
    </row>
    <row r="431" spans="1:5" ht="12.75" x14ac:dyDescent="0.2">
      <c r="A431" s="225"/>
      <c r="B431"/>
      <c r="C431"/>
      <c r="D431" s="224"/>
      <c r="E431"/>
    </row>
    <row r="432" spans="1:5" ht="12.75" x14ac:dyDescent="0.2">
      <c r="A432" s="225"/>
      <c r="B432"/>
      <c r="C432"/>
      <c r="D432" s="224"/>
      <c r="E432"/>
    </row>
    <row r="433" spans="1:5" ht="12.75" x14ac:dyDescent="0.2">
      <c r="A433" s="225"/>
      <c r="B433"/>
      <c r="C433"/>
      <c r="D433" s="224"/>
      <c r="E433"/>
    </row>
    <row r="434" spans="1:5" ht="12.75" x14ac:dyDescent="0.2">
      <c r="A434" s="225"/>
      <c r="B434"/>
      <c r="C434"/>
      <c r="D434" s="224"/>
      <c r="E434"/>
    </row>
    <row r="435" spans="1:5" ht="12.75" x14ac:dyDescent="0.2">
      <c r="A435" s="225"/>
      <c r="B435"/>
      <c r="C435"/>
      <c r="D435" s="224"/>
      <c r="E435"/>
    </row>
    <row r="436" spans="1:5" ht="12.75" x14ac:dyDescent="0.2">
      <c r="A436" s="225"/>
      <c r="B436"/>
      <c r="C436"/>
      <c r="D436" s="224"/>
      <c r="E436"/>
    </row>
    <row r="437" spans="1:5" ht="12.75" x14ac:dyDescent="0.2">
      <c r="A437" s="225"/>
      <c r="B437"/>
      <c r="C437"/>
      <c r="D437" s="224"/>
      <c r="E437"/>
    </row>
    <row r="438" spans="1:5" ht="12.75" x14ac:dyDescent="0.2">
      <c r="A438" s="225"/>
      <c r="B438"/>
      <c r="C438"/>
      <c r="D438" s="224"/>
      <c r="E438"/>
    </row>
    <row r="439" spans="1:5" ht="12.75" x14ac:dyDescent="0.2">
      <c r="A439" s="225"/>
      <c r="B439"/>
      <c r="C439"/>
      <c r="D439" s="224"/>
      <c r="E439"/>
    </row>
    <row r="440" spans="1:5" ht="12.75" x14ac:dyDescent="0.2">
      <c r="A440" s="225"/>
      <c r="B440"/>
      <c r="C440"/>
      <c r="D440" s="224"/>
      <c r="E440"/>
    </row>
    <row r="441" spans="1:5" ht="12.75" x14ac:dyDescent="0.2">
      <c r="A441" s="225"/>
      <c r="B441"/>
      <c r="C441"/>
      <c r="D441" s="224"/>
      <c r="E441"/>
    </row>
    <row r="442" spans="1:5" ht="12.75" x14ac:dyDescent="0.2">
      <c r="A442" s="225"/>
      <c r="B442"/>
      <c r="C442"/>
      <c r="D442" s="224"/>
      <c r="E442"/>
    </row>
    <row r="443" spans="1:5" ht="12.75" x14ac:dyDescent="0.2">
      <c r="A443" s="225"/>
      <c r="B443"/>
      <c r="C443"/>
      <c r="D443" s="224"/>
      <c r="E443"/>
    </row>
    <row r="444" spans="1:5" ht="12.75" x14ac:dyDescent="0.2">
      <c r="A444" s="225"/>
      <c r="B444"/>
      <c r="C444"/>
      <c r="D444" s="224"/>
      <c r="E444"/>
    </row>
    <row r="445" spans="1:5" ht="12.75" x14ac:dyDescent="0.2">
      <c r="A445" s="225"/>
      <c r="B445"/>
      <c r="C445"/>
      <c r="D445" s="224"/>
      <c r="E445"/>
    </row>
    <row r="446" spans="1:5" ht="12.75" x14ac:dyDescent="0.2">
      <c r="A446" s="225"/>
      <c r="B446"/>
      <c r="C446"/>
      <c r="D446" s="224"/>
      <c r="E446"/>
    </row>
    <row r="447" spans="1:5" ht="12.75" x14ac:dyDescent="0.2">
      <c r="A447" s="225"/>
      <c r="B447"/>
      <c r="C447"/>
      <c r="D447" s="224"/>
      <c r="E447"/>
    </row>
    <row r="448" spans="1:5" ht="12.75" x14ac:dyDescent="0.2">
      <c r="A448" s="225"/>
      <c r="B448"/>
      <c r="C448"/>
      <c r="D448" s="224"/>
      <c r="E448"/>
    </row>
    <row r="449" spans="1:5" ht="12.75" x14ac:dyDescent="0.2">
      <c r="A449" s="225"/>
      <c r="B449"/>
      <c r="C449"/>
      <c r="D449" s="224"/>
      <c r="E449"/>
    </row>
    <row r="450" spans="1:5" ht="12.75" x14ac:dyDescent="0.2">
      <c r="A450" s="225"/>
      <c r="B450"/>
      <c r="C450"/>
      <c r="D450" s="224"/>
      <c r="E450"/>
    </row>
    <row r="451" spans="1:5" ht="12.75" x14ac:dyDescent="0.2">
      <c r="A451" s="225"/>
      <c r="B451"/>
      <c r="C451"/>
      <c r="D451" s="224"/>
      <c r="E451"/>
    </row>
    <row r="452" spans="1:5" ht="12.75" x14ac:dyDescent="0.2">
      <c r="A452" s="225"/>
      <c r="B452"/>
      <c r="C452"/>
      <c r="D452" s="224"/>
      <c r="E452"/>
    </row>
    <row r="453" spans="1:5" ht="12.75" x14ac:dyDescent="0.2">
      <c r="A453" s="225"/>
      <c r="B453"/>
      <c r="C453"/>
      <c r="D453" s="224"/>
      <c r="E453"/>
    </row>
    <row r="454" spans="1:5" ht="12.75" x14ac:dyDescent="0.2">
      <c r="A454" s="225"/>
      <c r="B454"/>
      <c r="C454"/>
      <c r="D454" s="224"/>
      <c r="E454"/>
    </row>
    <row r="455" spans="1:5" ht="12.75" x14ac:dyDescent="0.2">
      <c r="A455" s="225"/>
      <c r="B455"/>
      <c r="C455"/>
      <c r="D455" s="224"/>
      <c r="E455"/>
    </row>
    <row r="456" spans="1:5" ht="12.75" x14ac:dyDescent="0.2">
      <c r="A456" s="225"/>
      <c r="B456"/>
      <c r="C456"/>
      <c r="D456" s="224"/>
      <c r="E456"/>
    </row>
    <row r="457" spans="1:5" ht="12.75" x14ac:dyDescent="0.2">
      <c r="A457" s="225"/>
      <c r="B457"/>
      <c r="C457"/>
      <c r="D457" s="224"/>
      <c r="E457"/>
    </row>
    <row r="458" spans="1:5" ht="12.75" x14ac:dyDescent="0.2">
      <c r="A458" s="225"/>
      <c r="B458"/>
      <c r="C458"/>
      <c r="D458" s="224"/>
      <c r="E458"/>
    </row>
    <row r="459" spans="1:5" ht="12.75" x14ac:dyDescent="0.2">
      <c r="A459" s="225"/>
      <c r="B459"/>
      <c r="C459"/>
      <c r="D459" s="224"/>
      <c r="E459"/>
    </row>
    <row r="460" spans="1:5" ht="12.75" x14ac:dyDescent="0.2">
      <c r="A460" s="225"/>
      <c r="B460"/>
      <c r="C460"/>
      <c r="D460" s="224"/>
      <c r="E460"/>
    </row>
    <row r="461" spans="1:5" ht="12.75" x14ac:dyDescent="0.2">
      <c r="A461" s="225"/>
      <c r="B461"/>
      <c r="C461"/>
      <c r="D461" s="224"/>
      <c r="E461"/>
    </row>
    <row r="462" spans="1:5" ht="12.75" x14ac:dyDescent="0.2">
      <c r="A462" s="225"/>
      <c r="B462"/>
      <c r="C462"/>
      <c r="D462" s="224"/>
      <c r="E462"/>
    </row>
    <row r="463" spans="1:5" ht="12.75" x14ac:dyDescent="0.2">
      <c r="A463" s="225"/>
      <c r="B463"/>
      <c r="C463"/>
      <c r="D463" s="224"/>
      <c r="E463"/>
    </row>
    <row r="464" spans="1:5" ht="12.75" x14ac:dyDescent="0.2">
      <c r="A464" s="225"/>
      <c r="B464"/>
      <c r="C464"/>
      <c r="D464" s="224"/>
      <c r="E464"/>
    </row>
    <row r="465" spans="1:5" ht="12.75" x14ac:dyDescent="0.2">
      <c r="A465" s="225"/>
      <c r="B465"/>
      <c r="C465"/>
      <c r="D465" s="224"/>
      <c r="E465"/>
    </row>
    <row r="466" spans="1:5" ht="12.75" x14ac:dyDescent="0.2">
      <c r="A466" s="225"/>
      <c r="B466"/>
      <c r="C466"/>
      <c r="D466" s="224"/>
      <c r="E466"/>
    </row>
    <row r="467" spans="1:5" ht="12.75" x14ac:dyDescent="0.2">
      <c r="A467" s="225"/>
      <c r="B467"/>
      <c r="C467"/>
      <c r="D467" s="224"/>
      <c r="E467"/>
    </row>
    <row r="468" spans="1:5" ht="12.75" x14ac:dyDescent="0.2">
      <c r="A468" s="225"/>
      <c r="B468"/>
      <c r="C468"/>
      <c r="D468" s="224"/>
      <c r="E468"/>
    </row>
    <row r="469" spans="1:5" ht="12.75" x14ac:dyDescent="0.2">
      <c r="A469" s="225"/>
      <c r="B469"/>
      <c r="C469"/>
      <c r="D469" s="224"/>
      <c r="E469"/>
    </row>
    <row r="470" spans="1:5" ht="12.75" x14ac:dyDescent="0.2">
      <c r="A470" s="225"/>
      <c r="B470"/>
      <c r="C470"/>
      <c r="D470" s="224"/>
      <c r="E470"/>
    </row>
    <row r="471" spans="1:5" ht="12.75" x14ac:dyDescent="0.2">
      <c r="A471" s="225"/>
      <c r="B471"/>
      <c r="C471"/>
      <c r="D471" s="224"/>
      <c r="E471"/>
    </row>
    <row r="472" spans="1:5" ht="12.75" x14ac:dyDescent="0.2">
      <c r="A472" s="225"/>
      <c r="B472"/>
      <c r="C472"/>
      <c r="D472" s="224"/>
      <c r="E472"/>
    </row>
    <row r="473" spans="1:5" ht="12.75" x14ac:dyDescent="0.2">
      <c r="A473" s="225"/>
      <c r="B473"/>
      <c r="C473"/>
      <c r="D473" s="224"/>
      <c r="E473"/>
    </row>
    <row r="474" spans="1:5" ht="12.75" x14ac:dyDescent="0.2">
      <c r="A474" s="225"/>
      <c r="B474"/>
      <c r="C474"/>
      <c r="D474" s="224"/>
      <c r="E474"/>
    </row>
    <row r="475" spans="1:5" ht="12.75" x14ac:dyDescent="0.2">
      <c r="A475" s="225"/>
      <c r="B475"/>
      <c r="C475"/>
      <c r="D475" s="224"/>
      <c r="E475"/>
    </row>
    <row r="476" spans="1:5" ht="12.75" x14ac:dyDescent="0.2">
      <c r="A476" s="225"/>
      <c r="B476"/>
      <c r="C476"/>
      <c r="D476" s="224"/>
      <c r="E476"/>
    </row>
    <row r="477" spans="1:5" ht="12.75" x14ac:dyDescent="0.2">
      <c r="A477" s="225"/>
      <c r="B477"/>
      <c r="C477"/>
      <c r="D477" s="224"/>
      <c r="E477"/>
    </row>
    <row r="478" spans="1:5" ht="12.75" x14ac:dyDescent="0.2">
      <c r="A478" s="225"/>
      <c r="B478"/>
      <c r="C478"/>
      <c r="D478" s="224"/>
      <c r="E478"/>
    </row>
    <row r="479" spans="1:5" ht="12.75" x14ac:dyDescent="0.2">
      <c r="A479" s="225"/>
      <c r="B479"/>
      <c r="C479"/>
      <c r="D479" s="224"/>
      <c r="E479"/>
    </row>
    <row r="480" spans="1:5" ht="12.75" x14ac:dyDescent="0.2">
      <c r="A480" s="225"/>
      <c r="B480"/>
      <c r="C480"/>
      <c r="D480" s="224"/>
      <c r="E480"/>
    </row>
    <row r="481" spans="1:5" ht="12.75" x14ac:dyDescent="0.2">
      <c r="A481" s="225"/>
      <c r="B481"/>
      <c r="C481"/>
      <c r="D481" s="224"/>
      <c r="E481"/>
    </row>
    <row r="482" spans="1:5" ht="12.75" x14ac:dyDescent="0.2">
      <c r="A482" s="225"/>
      <c r="B482"/>
      <c r="C482"/>
      <c r="D482" s="224"/>
      <c r="E482"/>
    </row>
    <row r="483" spans="1:5" ht="12.75" x14ac:dyDescent="0.2">
      <c r="A483" s="225"/>
      <c r="B483"/>
      <c r="C483"/>
      <c r="D483" s="224"/>
      <c r="E483"/>
    </row>
    <row r="484" spans="1:5" ht="12.75" x14ac:dyDescent="0.2">
      <c r="A484" s="225"/>
      <c r="B484"/>
      <c r="C484"/>
      <c r="D484" s="224"/>
      <c r="E484"/>
    </row>
    <row r="485" spans="1:5" ht="12.75" x14ac:dyDescent="0.2">
      <c r="A485" s="225"/>
      <c r="B485"/>
      <c r="C485"/>
      <c r="D485" s="224"/>
      <c r="E485"/>
    </row>
    <row r="486" spans="1:5" ht="12.75" x14ac:dyDescent="0.2">
      <c r="A486" s="225"/>
      <c r="B486"/>
      <c r="C486"/>
      <c r="D486" s="224"/>
      <c r="E486"/>
    </row>
    <row r="487" spans="1:5" ht="12.75" x14ac:dyDescent="0.2">
      <c r="A487" s="225"/>
      <c r="B487"/>
      <c r="C487"/>
      <c r="D487" s="224"/>
      <c r="E487"/>
    </row>
    <row r="488" spans="1:5" ht="12.75" x14ac:dyDescent="0.2">
      <c r="A488" s="225"/>
      <c r="B488"/>
      <c r="C488"/>
      <c r="D488" s="224"/>
      <c r="E488"/>
    </row>
    <row r="489" spans="1:5" ht="12.75" x14ac:dyDescent="0.2">
      <c r="A489" s="225"/>
      <c r="B489"/>
      <c r="C489"/>
      <c r="D489" s="224"/>
      <c r="E489"/>
    </row>
    <row r="490" spans="1:5" ht="12.75" x14ac:dyDescent="0.2">
      <c r="A490" s="225"/>
      <c r="B490"/>
      <c r="C490"/>
      <c r="D490" s="224"/>
      <c r="E490"/>
    </row>
    <row r="491" spans="1:5" ht="12.75" x14ac:dyDescent="0.2">
      <c r="A491" s="225"/>
      <c r="B491"/>
      <c r="C491"/>
      <c r="D491" s="224"/>
      <c r="E491"/>
    </row>
    <row r="492" spans="1:5" ht="12.75" x14ac:dyDescent="0.2">
      <c r="A492" s="225"/>
      <c r="B492"/>
      <c r="C492"/>
      <c r="D492" s="224"/>
      <c r="E492"/>
    </row>
    <row r="493" spans="1:5" ht="12.75" x14ac:dyDescent="0.2">
      <c r="A493" s="225"/>
      <c r="B493"/>
      <c r="C493"/>
      <c r="D493" s="224"/>
      <c r="E493"/>
    </row>
    <row r="494" spans="1:5" ht="12.75" x14ac:dyDescent="0.2">
      <c r="A494" s="225"/>
      <c r="B494"/>
      <c r="C494"/>
      <c r="D494" s="224"/>
      <c r="E494"/>
    </row>
    <row r="495" spans="1:5" ht="12.75" x14ac:dyDescent="0.2">
      <c r="A495" s="225"/>
      <c r="B495"/>
      <c r="C495"/>
      <c r="D495" s="224"/>
      <c r="E495"/>
    </row>
    <row r="496" spans="1:5" ht="12.75" x14ac:dyDescent="0.2">
      <c r="A496" s="225"/>
      <c r="B496"/>
      <c r="C496"/>
      <c r="D496" s="224"/>
      <c r="E496"/>
    </row>
    <row r="497" spans="1:5" ht="12.75" x14ac:dyDescent="0.2">
      <c r="A497" s="225"/>
      <c r="B497"/>
      <c r="C497"/>
      <c r="D497" s="224"/>
      <c r="E497"/>
    </row>
    <row r="498" spans="1:5" ht="12.75" x14ac:dyDescent="0.2">
      <c r="A498" s="225"/>
      <c r="B498"/>
      <c r="C498"/>
      <c r="D498" s="224"/>
      <c r="E498"/>
    </row>
    <row r="499" spans="1:5" ht="12.75" x14ac:dyDescent="0.2">
      <c r="A499" s="225"/>
      <c r="B499"/>
      <c r="C499"/>
      <c r="D499" s="224"/>
      <c r="E499"/>
    </row>
    <row r="500" spans="1:5" ht="12.75" x14ac:dyDescent="0.2">
      <c r="A500" s="225"/>
      <c r="B500"/>
      <c r="C500"/>
      <c r="D500" s="224"/>
      <c r="E500"/>
    </row>
    <row r="501" spans="1:5" ht="12.75" x14ac:dyDescent="0.2">
      <c r="A501" s="225"/>
      <c r="B501"/>
      <c r="C501"/>
      <c r="D501" s="224"/>
      <c r="E501"/>
    </row>
    <row r="502" spans="1:5" ht="12.75" x14ac:dyDescent="0.2">
      <c r="A502" s="225"/>
      <c r="B502"/>
      <c r="C502"/>
      <c r="D502" s="224"/>
      <c r="E502"/>
    </row>
    <row r="503" spans="1:5" ht="12.75" x14ac:dyDescent="0.2">
      <c r="A503" s="225"/>
      <c r="B503"/>
      <c r="C503"/>
      <c r="D503" s="224"/>
      <c r="E503"/>
    </row>
    <row r="504" spans="1:5" ht="12.75" x14ac:dyDescent="0.2">
      <c r="A504" s="225"/>
      <c r="B504"/>
      <c r="C504"/>
      <c r="D504" s="224"/>
      <c r="E504"/>
    </row>
    <row r="505" spans="1:5" ht="12.75" x14ac:dyDescent="0.2">
      <c r="A505" s="225"/>
      <c r="B505"/>
      <c r="C505"/>
      <c r="D505" s="224"/>
      <c r="E505"/>
    </row>
    <row r="506" spans="1:5" ht="12.75" x14ac:dyDescent="0.2">
      <c r="A506" s="225"/>
      <c r="B506"/>
      <c r="C506"/>
      <c r="D506" s="224"/>
      <c r="E506"/>
    </row>
    <row r="507" spans="1:5" ht="12.75" x14ac:dyDescent="0.2">
      <c r="A507" s="225"/>
      <c r="B507"/>
      <c r="C507"/>
      <c r="D507" s="224"/>
      <c r="E507"/>
    </row>
    <row r="508" spans="1:5" ht="12.75" x14ac:dyDescent="0.2">
      <c r="A508" s="225"/>
      <c r="B508"/>
      <c r="C508"/>
      <c r="D508" s="224"/>
      <c r="E508"/>
    </row>
    <row r="509" spans="1:5" ht="12.75" x14ac:dyDescent="0.2">
      <c r="A509" s="225"/>
      <c r="B509"/>
      <c r="C509"/>
      <c r="D509" s="224"/>
      <c r="E509"/>
    </row>
    <row r="510" spans="1:5" ht="12.75" x14ac:dyDescent="0.2">
      <c r="A510" s="225"/>
      <c r="B510"/>
      <c r="C510"/>
      <c r="D510" s="224"/>
      <c r="E510"/>
    </row>
    <row r="511" spans="1:5" ht="12.75" x14ac:dyDescent="0.2">
      <c r="A511" s="225"/>
      <c r="B511"/>
      <c r="C511"/>
      <c r="D511" s="224"/>
      <c r="E511"/>
    </row>
    <row r="512" spans="1:5" ht="12.75" x14ac:dyDescent="0.2">
      <c r="A512" s="225"/>
      <c r="B512"/>
      <c r="C512"/>
      <c r="D512" s="224"/>
      <c r="E512"/>
    </row>
    <row r="513" spans="1:5" ht="12.75" x14ac:dyDescent="0.2">
      <c r="A513" s="225"/>
      <c r="B513"/>
      <c r="C513"/>
      <c r="D513" s="224"/>
      <c r="E513"/>
    </row>
    <row r="514" spans="1:5" ht="12.75" x14ac:dyDescent="0.2">
      <c r="A514" s="225"/>
      <c r="B514"/>
      <c r="C514"/>
      <c r="D514" s="224"/>
      <c r="E514"/>
    </row>
    <row r="515" spans="1:5" ht="12.75" x14ac:dyDescent="0.2">
      <c r="A515" s="225"/>
      <c r="B515"/>
      <c r="C515"/>
      <c r="D515" s="224"/>
      <c r="E515"/>
    </row>
    <row r="516" spans="1:5" ht="12.75" x14ac:dyDescent="0.2">
      <c r="A516" s="225"/>
      <c r="B516"/>
      <c r="C516"/>
      <c r="D516" s="224"/>
      <c r="E516"/>
    </row>
    <row r="517" spans="1:5" ht="12.75" x14ac:dyDescent="0.2">
      <c r="A517" s="225"/>
      <c r="B517"/>
      <c r="C517"/>
      <c r="D517" s="224"/>
      <c r="E517"/>
    </row>
    <row r="518" spans="1:5" ht="12.75" x14ac:dyDescent="0.2">
      <c r="A518" s="225"/>
      <c r="B518"/>
      <c r="C518"/>
      <c r="D518" s="224"/>
      <c r="E518"/>
    </row>
    <row r="519" spans="1:5" ht="12.75" x14ac:dyDescent="0.2">
      <c r="A519" s="225"/>
      <c r="B519"/>
      <c r="C519"/>
      <c r="D519" s="224"/>
      <c r="E519"/>
    </row>
    <row r="520" spans="1:5" ht="12.75" x14ac:dyDescent="0.2">
      <c r="A520" s="225"/>
      <c r="B520"/>
      <c r="C520"/>
      <c r="D520" s="224"/>
      <c r="E520"/>
    </row>
    <row r="521" spans="1:5" ht="12.75" x14ac:dyDescent="0.2">
      <c r="A521" s="225"/>
      <c r="B521"/>
      <c r="C521"/>
      <c r="D521" s="224"/>
      <c r="E521"/>
    </row>
    <row r="522" spans="1:5" ht="12.75" x14ac:dyDescent="0.2">
      <c r="A522" s="225"/>
      <c r="B522"/>
      <c r="C522"/>
      <c r="D522" s="224"/>
      <c r="E522"/>
    </row>
    <row r="523" spans="1:5" ht="12.75" x14ac:dyDescent="0.2">
      <c r="A523" s="225"/>
      <c r="B523"/>
      <c r="C523"/>
      <c r="D523" s="224"/>
      <c r="E523"/>
    </row>
    <row r="524" spans="1:5" ht="12.75" x14ac:dyDescent="0.2">
      <c r="A524" s="225"/>
      <c r="B524"/>
      <c r="C524"/>
      <c r="D524" s="224"/>
      <c r="E524"/>
    </row>
    <row r="525" spans="1:5" ht="12.75" x14ac:dyDescent="0.2">
      <c r="A525" s="225"/>
      <c r="B525"/>
      <c r="C525"/>
      <c r="D525" s="224"/>
      <c r="E525"/>
    </row>
    <row r="526" spans="1:5" ht="12.75" x14ac:dyDescent="0.2">
      <c r="A526" s="225"/>
      <c r="B526"/>
      <c r="C526"/>
      <c r="D526" s="224"/>
      <c r="E526"/>
    </row>
    <row r="527" spans="1:5" ht="12.75" x14ac:dyDescent="0.2">
      <c r="A527" s="225"/>
      <c r="B527"/>
      <c r="C527"/>
      <c r="D527" s="224"/>
      <c r="E527"/>
    </row>
    <row r="528" spans="1:5" ht="12.75" x14ac:dyDescent="0.2">
      <c r="A528" s="225"/>
      <c r="B528"/>
      <c r="C528"/>
      <c r="D528" s="224"/>
      <c r="E528"/>
    </row>
    <row r="529" spans="1:5" ht="12.75" x14ac:dyDescent="0.2">
      <c r="A529" s="225"/>
      <c r="B529"/>
      <c r="C529"/>
      <c r="D529" s="224"/>
      <c r="E529"/>
    </row>
    <row r="530" spans="1:5" ht="12.75" x14ac:dyDescent="0.2">
      <c r="A530" s="225"/>
      <c r="B530"/>
      <c r="C530"/>
      <c r="D530" s="224"/>
      <c r="E530"/>
    </row>
    <row r="531" spans="1:5" ht="12.75" x14ac:dyDescent="0.2">
      <c r="A531" s="225"/>
      <c r="B531"/>
      <c r="C531"/>
      <c r="D531" s="224"/>
      <c r="E531"/>
    </row>
    <row r="532" spans="1:5" ht="12.75" x14ac:dyDescent="0.2">
      <c r="A532" s="225"/>
      <c r="B532"/>
      <c r="C532"/>
      <c r="D532" s="224"/>
      <c r="E532"/>
    </row>
    <row r="533" spans="1:5" ht="12.75" x14ac:dyDescent="0.2">
      <c r="A533" s="225"/>
      <c r="B533"/>
      <c r="C533"/>
      <c r="D533" s="224"/>
      <c r="E533"/>
    </row>
    <row r="534" spans="1:5" ht="12.75" x14ac:dyDescent="0.2">
      <c r="A534" s="225"/>
      <c r="B534"/>
      <c r="C534"/>
      <c r="D534" s="224"/>
      <c r="E534"/>
    </row>
    <row r="535" spans="1:5" ht="12.75" x14ac:dyDescent="0.2">
      <c r="A535" s="225"/>
      <c r="B535"/>
      <c r="C535"/>
      <c r="D535" s="224"/>
      <c r="E535"/>
    </row>
    <row r="536" spans="1:5" ht="12.75" x14ac:dyDescent="0.2">
      <c r="A536" s="225"/>
      <c r="B536"/>
      <c r="C536"/>
      <c r="D536" s="224"/>
      <c r="E536"/>
    </row>
    <row r="537" spans="1:5" ht="12.75" x14ac:dyDescent="0.2">
      <c r="A537" s="225"/>
      <c r="B537"/>
      <c r="C537"/>
      <c r="D537" s="224"/>
      <c r="E537"/>
    </row>
    <row r="538" spans="1:5" ht="12.75" x14ac:dyDescent="0.2">
      <c r="A538" s="225"/>
      <c r="B538"/>
      <c r="C538"/>
      <c r="D538" s="224"/>
      <c r="E538"/>
    </row>
    <row r="539" spans="1:5" ht="12.75" x14ac:dyDescent="0.2">
      <c r="A539" s="225"/>
      <c r="B539"/>
      <c r="C539"/>
      <c r="D539" s="224"/>
      <c r="E539"/>
    </row>
    <row r="540" spans="1:5" ht="12.75" x14ac:dyDescent="0.2">
      <c r="A540" s="225"/>
      <c r="B540"/>
      <c r="C540"/>
      <c r="D540" s="224"/>
      <c r="E540"/>
    </row>
    <row r="541" spans="1:5" ht="12.75" x14ac:dyDescent="0.2">
      <c r="A541" s="225"/>
      <c r="B541"/>
      <c r="C541"/>
      <c r="D541" s="224"/>
      <c r="E541"/>
    </row>
    <row r="542" spans="1:5" ht="12.75" x14ac:dyDescent="0.2">
      <c r="A542" s="225"/>
      <c r="B542"/>
      <c r="C542"/>
      <c r="D542" s="224"/>
      <c r="E542"/>
    </row>
    <row r="543" spans="1:5" ht="12.75" x14ac:dyDescent="0.2">
      <c r="A543" s="225"/>
      <c r="B543"/>
      <c r="C543"/>
      <c r="D543" s="224"/>
      <c r="E543"/>
    </row>
    <row r="544" spans="1:5" ht="12.75" x14ac:dyDescent="0.2">
      <c r="A544" s="225"/>
      <c r="B544"/>
      <c r="C544"/>
      <c r="D544" s="224"/>
      <c r="E544"/>
    </row>
    <row r="545" spans="1:5" ht="12.75" x14ac:dyDescent="0.2">
      <c r="A545" s="225"/>
      <c r="B545"/>
      <c r="C545"/>
      <c r="D545" s="224"/>
      <c r="E545"/>
    </row>
    <row r="546" spans="1:5" ht="12.75" x14ac:dyDescent="0.2">
      <c r="A546" s="225"/>
      <c r="B546"/>
      <c r="C546"/>
      <c r="D546" s="224"/>
      <c r="E546"/>
    </row>
    <row r="547" spans="1:5" ht="12.75" x14ac:dyDescent="0.2">
      <c r="A547" s="225"/>
      <c r="B547"/>
      <c r="C547"/>
      <c r="D547" s="224"/>
      <c r="E547"/>
    </row>
    <row r="548" spans="1:5" ht="12.75" x14ac:dyDescent="0.2">
      <c r="A548" s="225"/>
      <c r="B548"/>
      <c r="C548"/>
      <c r="D548" s="224"/>
      <c r="E548"/>
    </row>
    <row r="549" spans="1:5" ht="12.75" x14ac:dyDescent="0.2">
      <c r="A549" s="225"/>
      <c r="B549"/>
      <c r="C549"/>
      <c r="D549" s="224"/>
      <c r="E549"/>
    </row>
    <row r="550" spans="1:5" ht="12.75" x14ac:dyDescent="0.2">
      <c r="A550" s="225"/>
      <c r="B550"/>
      <c r="C550"/>
      <c r="D550" s="224"/>
      <c r="E550"/>
    </row>
    <row r="551" spans="1:5" ht="12.75" x14ac:dyDescent="0.2">
      <c r="A551" s="225"/>
      <c r="B551"/>
      <c r="C551"/>
      <c r="D551" s="224"/>
      <c r="E551"/>
    </row>
    <row r="552" spans="1:5" ht="12.75" x14ac:dyDescent="0.2">
      <c r="A552" s="225"/>
      <c r="B552"/>
      <c r="C552"/>
      <c r="D552" s="224"/>
      <c r="E552"/>
    </row>
    <row r="553" spans="1:5" ht="12.75" x14ac:dyDescent="0.2">
      <c r="A553" s="225"/>
      <c r="B553"/>
      <c r="C553"/>
      <c r="D553" s="224"/>
      <c r="E553"/>
    </row>
    <row r="554" spans="1:5" ht="12.75" x14ac:dyDescent="0.2">
      <c r="A554" s="225"/>
      <c r="B554"/>
      <c r="C554"/>
      <c r="D554" s="224"/>
      <c r="E554"/>
    </row>
    <row r="555" spans="1:5" ht="12.75" x14ac:dyDescent="0.2">
      <c r="A555" s="225"/>
      <c r="B555"/>
      <c r="C555"/>
      <c r="D555" s="224"/>
      <c r="E555"/>
    </row>
    <row r="556" spans="1:5" ht="12.75" x14ac:dyDescent="0.2">
      <c r="A556" s="225"/>
      <c r="B556"/>
      <c r="C556"/>
      <c r="D556" s="224"/>
      <c r="E556"/>
    </row>
    <row r="557" spans="1:5" ht="12.75" x14ac:dyDescent="0.2">
      <c r="A557" s="225"/>
      <c r="B557"/>
      <c r="C557"/>
      <c r="D557" s="224"/>
      <c r="E557"/>
    </row>
    <row r="558" spans="1:5" ht="12.75" x14ac:dyDescent="0.2">
      <c r="A558" s="225"/>
      <c r="B558"/>
      <c r="C558"/>
      <c r="D558" s="224"/>
      <c r="E558"/>
    </row>
    <row r="559" spans="1:5" ht="12.75" x14ac:dyDescent="0.2">
      <c r="A559" s="225"/>
      <c r="B559"/>
      <c r="C559"/>
      <c r="D559" s="224"/>
      <c r="E559"/>
    </row>
    <row r="560" spans="1:5" ht="12.75" x14ac:dyDescent="0.2">
      <c r="A560" s="225"/>
      <c r="B560"/>
      <c r="C560"/>
      <c r="D560" s="224"/>
      <c r="E560"/>
    </row>
    <row r="561" spans="1:5" ht="12.75" x14ac:dyDescent="0.2">
      <c r="A561" s="225"/>
      <c r="B561"/>
      <c r="C561"/>
      <c r="D561" s="224"/>
      <c r="E561"/>
    </row>
    <row r="562" spans="1:5" ht="12.75" x14ac:dyDescent="0.2">
      <c r="A562" s="225"/>
      <c r="B562"/>
      <c r="C562"/>
      <c r="D562" s="224"/>
      <c r="E562"/>
    </row>
    <row r="563" spans="1:5" ht="12.75" x14ac:dyDescent="0.2">
      <c r="A563" s="225"/>
      <c r="B563"/>
      <c r="C563"/>
      <c r="D563" s="224"/>
      <c r="E563"/>
    </row>
    <row r="564" spans="1:5" ht="12.75" x14ac:dyDescent="0.2">
      <c r="A564" s="225"/>
      <c r="B564"/>
      <c r="C564"/>
      <c r="D564" s="224"/>
      <c r="E564"/>
    </row>
    <row r="565" spans="1:5" ht="12.75" x14ac:dyDescent="0.2">
      <c r="A565" s="225"/>
      <c r="B565"/>
      <c r="C565"/>
      <c r="D565" s="224"/>
      <c r="E565"/>
    </row>
    <row r="566" spans="1:5" ht="12.75" x14ac:dyDescent="0.2">
      <c r="A566" s="225"/>
      <c r="B566"/>
      <c r="C566"/>
      <c r="D566" s="224"/>
      <c r="E566"/>
    </row>
    <row r="567" spans="1:5" ht="12.75" x14ac:dyDescent="0.2">
      <c r="A567" s="225"/>
      <c r="B567"/>
      <c r="C567"/>
      <c r="D567" s="224"/>
      <c r="E567"/>
    </row>
    <row r="568" spans="1:5" ht="12.75" x14ac:dyDescent="0.2">
      <c r="A568" s="225"/>
      <c r="B568"/>
      <c r="C568"/>
      <c r="D568" s="224"/>
      <c r="E568"/>
    </row>
    <row r="569" spans="1:5" ht="12.75" x14ac:dyDescent="0.2">
      <c r="A569" s="225"/>
      <c r="B569"/>
      <c r="C569"/>
      <c r="D569" s="224"/>
      <c r="E569"/>
    </row>
    <row r="570" spans="1:5" ht="12.75" x14ac:dyDescent="0.2">
      <c r="A570" s="225"/>
      <c r="B570"/>
      <c r="C570"/>
      <c r="D570" s="224"/>
      <c r="E570"/>
    </row>
    <row r="571" spans="1:5" ht="12.75" x14ac:dyDescent="0.2">
      <c r="A571" s="225"/>
      <c r="B571"/>
      <c r="C571"/>
      <c r="D571" s="224"/>
      <c r="E571"/>
    </row>
    <row r="572" spans="1:5" ht="12.75" x14ac:dyDescent="0.2">
      <c r="A572" s="225"/>
      <c r="B572"/>
      <c r="C572"/>
      <c r="D572" s="224"/>
      <c r="E572"/>
    </row>
    <row r="573" spans="1:5" ht="12.75" x14ac:dyDescent="0.2">
      <c r="A573" s="225"/>
      <c r="B573"/>
      <c r="C573"/>
      <c r="D573" s="224"/>
      <c r="E573"/>
    </row>
    <row r="574" spans="1:5" ht="12.75" x14ac:dyDescent="0.2">
      <c r="A574" s="225"/>
      <c r="B574"/>
      <c r="C574"/>
      <c r="D574" s="224"/>
      <c r="E574"/>
    </row>
    <row r="575" spans="1:5" ht="12.75" x14ac:dyDescent="0.2">
      <c r="A575" s="225"/>
      <c r="B575"/>
      <c r="C575"/>
      <c r="D575" s="224"/>
      <c r="E575"/>
    </row>
    <row r="576" spans="1:5" ht="12.75" x14ac:dyDescent="0.2">
      <c r="A576" s="225"/>
      <c r="B576"/>
      <c r="C576"/>
      <c r="D576" s="224"/>
      <c r="E576"/>
    </row>
    <row r="577" spans="1:5" ht="12.75" x14ac:dyDescent="0.2">
      <c r="A577" s="225"/>
      <c r="B577"/>
      <c r="C577"/>
      <c r="D577" s="224"/>
      <c r="E577"/>
    </row>
    <row r="578" spans="1:5" ht="12.75" x14ac:dyDescent="0.2">
      <c r="A578" s="225"/>
      <c r="B578"/>
      <c r="C578"/>
      <c r="D578" s="224"/>
      <c r="E578"/>
    </row>
    <row r="579" spans="1:5" ht="12.75" x14ac:dyDescent="0.2">
      <c r="A579" s="225"/>
      <c r="B579"/>
      <c r="C579"/>
      <c r="D579" s="224"/>
      <c r="E579"/>
    </row>
    <row r="580" spans="1:5" ht="12.75" x14ac:dyDescent="0.2">
      <c r="A580" s="225"/>
      <c r="B580"/>
      <c r="C580"/>
      <c r="D580" s="224"/>
      <c r="E580"/>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AL580"/>
  <sheetViews>
    <sheetView zoomScaleNormal="100" workbookViewId="0">
      <selection activeCell="A12" sqref="A12"/>
    </sheetView>
  </sheetViews>
  <sheetFormatPr defaultColWidth="8.85546875" defaultRowHeight="11.25" x14ac:dyDescent="0.2"/>
  <cols>
    <col min="1" max="1" width="77.7109375" style="228" bestFit="1" customWidth="1"/>
    <col min="2" max="2" width="14.85546875" style="150" bestFit="1" customWidth="1"/>
    <col min="3" max="3" width="10.28515625" style="150" bestFit="1" customWidth="1"/>
    <col min="4" max="4" width="18.28515625" style="150" bestFit="1" customWidth="1"/>
    <col min="5" max="5" width="13.7109375" style="150" bestFit="1" customWidth="1"/>
    <col min="6" max="6" width="6.85546875" style="147" bestFit="1" customWidth="1"/>
    <col min="7" max="7" width="12.28515625" style="147" bestFit="1" customWidth="1"/>
    <col min="8" max="8" width="10.28515625" style="147" bestFit="1" customWidth="1"/>
    <col min="9" max="9" width="14.85546875" style="147" bestFit="1" customWidth="1"/>
    <col min="10" max="10" width="10.28515625" style="147" bestFit="1" customWidth="1"/>
    <col min="11" max="11" width="14.85546875" style="147" bestFit="1" customWidth="1"/>
    <col min="12" max="12" width="13.7109375" style="147" bestFit="1" customWidth="1"/>
    <col min="13" max="13" width="18.28515625" style="147" bestFit="1" customWidth="1"/>
    <col min="14" max="14" width="28.85546875" style="147" bestFit="1" customWidth="1"/>
    <col min="15" max="15" width="5.7109375" style="147" bestFit="1" customWidth="1"/>
    <col min="16" max="16" width="6.7109375" style="147" bestFit="1" customWidth="1"/>
    <col min="17" max="17" width="10.42578125" style="147" bestFit="1" customWidth="1"/>
    <col min="18" max="18" width="18.85546875" style="147" bestFit="1" customWidth="1"/>
    <col min="19" max="19" width="40.7109375" style="147" bestFit="1" customWidth="1"/>
    <col min="20" max="20" width="97.28515625" style="147" bestFit="1" customWidth="1"/>
    <col min="21" max="21" width="15.5703125" style="147" bestFit="1" customWidth="1"/>
    <col min="22" max="22" width="7.28515625" style="147" bestFit="1" customWidth="1"/>
    <col min="23" max="23" width="5.7109375" style="147" bestFit="1" customWidth="1"/>
    <col min="24" max="24" width="6.85546875" style="147" bestFit="1" customWidth="1"/>
    <col min="25" max="25" width="5.7109375" style="147" bestFit="1" customWidth="1"/>
    <col min="26" max="26" width="6.85546875" style="147" bestFit="1" customWidth="1"/>
    <col min="27" max="27" width="5.7109375" style="147" bestFit="1" customWidth="1"/>
    <col min="28" max="28" width="6.85546875" style="147" bestFit="1" customWidth="1"/>
    <col min="29" max="29" width="5.7109375" style="147" bestFit="1" customWidth="1"/>
    <col min="30" max="30" width="6.85546875" style="147" bestFit="1" customWidth="1"/>
    <col min="31" max="31" width="5.7109375" style="147" bestFit="1" customWidth="1"/>
    <col min="32" max="32" width="6.85546875" style="147" bestFit="1" customWidth="1"/>
    <col min="33" max="33" width="5.7109375" style="147" bestFit="1" customWidth="1"/>
    <col min="34" max="34" width="7.7109375" style="147" bestFit="1" customWidth="1"/>
    <col min="35" max="35" width="6.42578125" style="147" bestFit="1" customWidth="1"/>
    <col min="36" max="36" width="6.85546875" style="147" bestFit="1" customWidth="1"/>
    <col min="37" max="37" width="6.42578125" style="147" bestFit="1" customWidth="1"/>
    <col min="38" max="38" width="7.28515625" style="147" bestFit="1" customWidth="1"/>
    <col min="39" max="39" width="82.28515625" style="147" bestFit="1" customWidth="1"/>
    <col min="40" max="40" width="45.140625" style="147" bestFit="1" customWidth="1"/>
    <col min="41" max="41" width="40" style="147" bestFit="1" customWidth="1"/>
    <col min="42" max="42" width="54.5703125" style="147" bestFit="1" customWidth="1"/>
    <col min="43" max="43" width="51.28515625" style="147" bestFit="1" customWidth="1"/>
    <col min="44" max="44" width="113.28515625" style="147" bestFit="1" customWidth="1"/>
    <col min="45" max="45" width="56.7109375" style="147" bestFit="1" customWidth="1"/>
    <col min="46" max="46" width="109.28515625" style="147" bestFit="1" customWidth="1"/>
    <col min="47" max="47" width="53.42578125" style="147" bestFit="1" customWidth="1"/>
    <col min="48" max="48" width="64.140625" style="147" bestFit="1" customWidth="1"/>
    <col min="49" max="49" width="68.7109375" style="147" bestFit="1" customWidth="1"/>
    <col min="50" max="50" width="61.28515625" style="147" bestFit="1" customWidth="1"/>
    <col min="51" max="51" width="117.42578125" style="147" bestFit="1" customWidth="1"/>
    <col min="52" max="52" width="98.140625" style="147" bestFit="1" customWidth="1"/>
    <col min="53" max="53" width="170.42578125" style="147" bestFit="1" customWidth="1"/>
    <col min="54" max="54" width="65.5703125" style="147" bestFit="1" customWidth="1"/>
    <col min="55" max="55" width="89.7109375" style="147" bestFit="1" customWidth="1"/>
    <col min="56" max="56" width="100.42578125" style="147" bestFit="1" customWidth="1"/>
    <col min="57" max="57" width="106.28515625" style="147" bestFit="1" customWidth="1"/>
    <col min="58" max="58" width="137.85546875" style="147" bestFit="1" customWidth="1"/>
    <col min="59" max="59" width="207.7109375" style="147" bestFit="1" customWidth="1"/>
    <col min="60" max="60" width="103.140625" style="147" bestFit="1" customWidth="1"/>
    <col min="61" max="61" width="89.5703125" style="147" bestFit="1" customWidth="1"/>
    <col min="62" max="62" width="114.28515625" style="147" bestFit="1" customWidth="1"/>
    <col min="63" max="63" width="27.28515625" style="147" bestFit="1" customWidth="1"/>
    <col min="64" max="64" width="57.28515625" style="147" bestFit="1" customWidth="1"/>
    <col min="65" max="65" width="34.5703125" style="147" bestFit="1" customWidth="1"/>
    <col min="66" max="66" width="40.140625" style="147" bestFit="1" customWidth="1"/>
    <col min="67" max="67" width="42.5703125" style="147" bestFit="1" customWidth="1"/>
    <col min="68" max="68" width="67.7109375" style="147" bestFit="1" customWidth="1"/>
    <col min="69" max="69" width="62.5703125" style="147" bestFit="1" customWidth="1"/>
    <col min="70" max="70" width="67.7109375" style="147" bestFit="1" customWidth="1"/>
    <col min="71" max="71" width="93.140625" style="147" bestFit="1" customWidth="1"/>
    <col min="72" max="72" width="87.140625" style="147" bestFit="1" customWidth="1"/>
    <col min="73" max="73" width="97.140625" style="147" bestFit="1" customWidth="1"/>
    <col min="74" max="74" width="42.7109375" style="147" bestFit="1" customWidth="1"/>
    <col min="75" max="75" width="118.85546875" style="147" bestFit="1" customWidth="1"/>
    <col min="76" max="76" width="59.5703125" style="147" bestFit="1" customWidth="1"/>
    <col min="77" max="77" width="76.7109375" style="147" bestFit="1" customWidth="1"/>
    <col min="78" max="78" width="55.42578125" style="147" bestFit="1" customWidth="1"/>
    <col min="79" max="79" width="9.140625" style="147" bestFit="1" customWidth="1"/>
    <col min="80" max="80" width="9.5703125" style="147" bestFit="1" customWidth="1"/>
    <col min="81" max="81" width="13.7109375" style="147" bestFit="1" customWidth="1"/>
    <col min="82" max="82" width="5.28515625" style="147" bestFit="1" customWidth="1"/>
    <col min="83" max="83" width="36.42578125" style="147" bestFit="1" customWidth="1"/>
    <col min="84" max="84" width="35.7109375" style="147" bestFit="1" customWidth="1"/>
    <col min="85" max="85" width="32.42578125" style="147" bestFit="1" customWidth="1"/>
    <col min="86" max="86" width="4.140625" style="147" bestFit="1" customWidth="1"/>
    <col min="87" max="87" width="23.28515625" style="147" bestFit="1" customWidth="1"/>
    <col min="88" max="88" width="24.5703125" style="147" bestFit="1" customWidth="1"/>
    <col min="89" max="89" width="58" style="147" bestFit="1" customWidth="1"/>
    <col min="90" max="90" width="15.28515625" style="147" bestFit="1" customWidth="1"/>
    <col min="91" max="91" width="21.85546875" style="147" bestFit="1" customWidth="1"/>
    <col min="92" max="92" width="15.28515625" style="147" bestFit="1" customWidth="1"/>
    <col min="93" max="93" width="14" style="147" bestFit="1" customWidth="1"/>
    <col min="94" max="94" width="141.28515625" style="147" bestFit="1" customWidth="1"/>
    <col min="95" max="95" width="17.7109375" style="147" bestFit="1" customWidth="1"/>
    <col min="96" max="96" width="143.28515625" style="147" bestFit="1" customWidth="1"/>
    <col min="97" max="97" width="19.7109375" style="147" bestFit="1" customWidth="1"/>
    <col min="98" max="98" width="37.140625" style="147" bestFit="1" customWidth="1"/>
    <col min="99" max="99" width="7.42578125" style="147" bestFit="1" customWidth="1"/>
    <col min="100" max="100" width="8.5703125" style="147" bestFit="1" customWidth="1"/>
    <col min="101" max="101" width="26.7109375" style="147" bestFit="1" customWidth="1"/>
    <col min="102" max="102" width="22.7109375" style="147" bestFit="1" customWidth="1"/>
    <col min="103" max="103" width="13.7109375" style="147" bestFit="1" customWidth="1"/>
    <col min="104" max="104" width="25.140625" style="147" bestFit="1" customWidth="1"/>
    <col min="105" max="105" width="49.140625" style="147" bestFit="1" customWidth="1"/>
    <col min="106" max="106" width="14" style="147" bestFit="1" customWidth="1"/>
    <col min="107" max="107" width="53.7109375" style="147" bestFit="1" customWidth="1"/>
    <col min="108" max="108" width="33.7109375" style="147" bestFit="1" customWidth="1"/>
    <col min="109" max="109" width="88.85546875" style="147" bestFit="1" customWidth="1"/>
    <col min="110" max="110" width="58.140625" style="147" bestFit="1" customWidth="1"/>
    <col min="111" max="111" width="20.42578125" style="147" bestFit="1" customWidth="1"/>
    <col min="112" max="112" width="10.7109375" style="147" bestFit="1" customWidth="1"/>
    <col min="113" max="113" width="20.140625" style="147" bestFit="1" customWidth="1"/>
    <col min="114" max="114" width="6.140625" style="147" bestFit="1" customWidth="1"/>
    <col min="115" max="115" width="6.42578125" style="147" bestFit="1" customWidth="1"/>
    <col min="116" max="116" width="34" style="147" bestFit="1" customWidth="1"/>
    <col min="117" max="117" width="38.140625" style="147" bestFit="1" customWidth="1"/>
    <col min="118" max="118" width="10.5703125" style="147" bestFit="1" customWidth="1"/>
    <col min="119" max="119" width="17.7109375" style="147" bestFit="1" customWidth="1"/>
    <col min="120" max="120" width="167.7109375" style="147" bestFit="1" customWidth="1"/>
    <col min="121" max="121" width="61.28515625" style="147" bestFit="1" customWidth="1"/>
    <col min="122" max="122" width="51.28515625" style="147" bestFit="1" customWidth="1"/>
    <col min="123" max="123" width="57.140625" style="147" bestFit="1" customWidth="1"/>
    <col min="124" max="124" width="61.28515625" style="147" bestFit="1" customWidth="1"/>
    <col min="125" max="125" width="43.7109375" style="147" bestFit="1" customWidth="1"/>
    <col min="126" max="126" width="54.42578125" style="147" bestFit="1" customWidth="1"/>
    <col min="127" max="127" width="57.28515625" style="147" bestFit="1" customWidth="1"/>
    <col min="128" max="128" width="71" style="147" bestFit="1" customWidth="1"/>
    <col min="129" max="129" width="39.7109375" style="147" bestFit="1" customWidth="1"/>
    <col min="130" max="130" width="35.140625" style="147" bestFit="1" customWidth="1"/>
    <col min="131" max="131" width="192.85546875" style="147" bestFit="1" customWidth="1"/>
    <col min="132" max="132" width="53.28515625" style="147" bestFit="1" customWidth="1"/>
    <col min="133" max="133" width="48.85546875" style="147" bestFit="1" customWidth="1"/>
    <col min="134" max="134" width="73.7109375" style="147" bestFit="1" customWidth="1"/>
    <col min="135" max="135" width="65.140625" style="147" bestFit="1" customWidth="1"/>
    <col min="136" max="136" width="123.7109375" style="147" bestFit="1" customWidth="1"/>
    <col min="137" max="137" width="121.7109375" style="147" bestFit="1" customWidth="1"/>
    <col min="138" max="138" width="48.42578125" style="147" bestFit="1" customWidth="1"/>
    <col min="139" max="139" width="101" style="147" bestFit="1" customWidth="1"/>
    <col min="140" max="140" width="5.28515625" style="147" bestFit="1" customWidth="1"/>
    <col min="141" max="141" width="4.140625" style="147" bestFit="1" customWidth="1"/>
    <col min="142" max="142" width="9.85546875" style="147" bestFit="1" customWidth="1"/>
    <col min="143" max="143" width="7.42578125" style="147" bestFit="1" customWidth="1"/>
    <col min="144" max="144" width="153.28515625" style="147" bestFit="1" customWidth="1"/>
    <col min="145" max="145" width="13.7109375" style="147" bestFit="1" customWidth="1"/>
    <col min="146" max="146" width="41.42578125" style="147" bestFit="1" customWidth="1"/>
    <col min="147" max="147" width="7" style="147" bestFit="1" customWidth="1"/>
    <col min="148" max="148" width="21.7109375" style="147" bestFit="1" customWidth="1"/>
    <col min="149" max="149" width="10.28515625" style="147" bestFit="1" customWidth="1"/>
    <col min="150" max="150" width="10.5703125" style="147" bestFit="1" customWidth="1"/>
    <col min="151" max="151" width="124.42578125" style="147" bestFit="1" customWidth="1"/>
    <col min="152" max="152" width="83.85546875" style="147" bestFit="1" customWidth="1"/>
    <col min="153" max="153" width="41.28515625" style="147" bestFit="1" customWidth="1"/>
    <col min="154" max="154" width="78.140625" style="147" bestFit="1" customWidth="1"/>
    <col min="155" max="155" width="49" style="147" bestFit="1" customWidth="1"/>
    <col min="156" max="156" width="64.85546875" style="147" bestFit="1" customWidth="1"/>
    <col min="157" max="157" width="73.7109375" style="147" bestFit="1" customWidth="1"/>
    <col min="158" max="158" width="8.7109375" style="147" bestFit="1" customWidth="1"/>
    <col min="159" max="159" width="5.28515625" style="147" bestFit="1" customWidth="1"/>
    <col min="160" max="160" width="24.28515625" style="147" bestFit="1" customWidth="1"/>
    <col min="161" max="161" width="12" style="147" bestFit="1" customWidth="1"/>
    <col min="162" max="162" width="18.28515625" style="147" bestFit="1" customWidth="1"/>
    <col min="163" max="163" width="16.140625" style="147" bestFit="1" customWidth="1"/>
    <col min="164" max="164" width="38" style="147" bestFit="1" customWidth="1"/>
    <col min="165" max="165" width="7.42578125" style="147" bestFit="1" customWidth="1"/>
    <col min="166" max="166" width="8.5703125" style="147" bestFit="1" customWidth="1"/>
    <col min="167" max="167" width="13.7109375" style="147" bestFit="1" customWidth="1"/>
    <col min="168" max="168" width="24.7109375" style="147" bestFit="1" customWidth="1"/>
    <col min="169" max="169" width="53.28515625" style="147" bestFit="1" customWidth="1"/>
    <col min="170" max="170" width="126.85546875" style="147" bestFit="1" customWidth="1"/>
    <col min="171" max="171" width="20.28515625" style="147" bestFit="1" customWidth="1"/>
    <col min="172" max="172" width="7" style="147" bestFit="1" customWidth="1"/>
    <col min="173" max="173" width="9.5703125" style="147" bestFit="1" customWidth="1"/>
    <col min="174" max="16384" width="8.85546875" style="147"/>
  </cols>
  <sheetData>
    <row r="1" spans="1:38" ht="12.75" x14ac:dyDescent="0.2">
      <c r="A1" s="225"/>
      <c r="B1"/>
    </row>
    <row r="2" spans="1:38" ht="12.75" x14ac:dyDescent="0.2">
      <c r="A2" s="225"/>
      <c r="B2"/>
    </row>
    <row r="3" spans="1:38" ht="12.75" x14ac:dyDescent="0.2">
      <c r="A3" s="225"/>
      <c r="B3"/>
      <c r="C3"/>
      <c r="D3" s="224"/>
      <c r="E3"/>
      <c r="F3"/>
      <c r="G3"/>
      <c r="H3"/>
      <c r="I3"/>
      <c r="J3"/>
      <c r="K3"/>
      <c r="L3"/>
      <c r="M3"/>
      <c r="N3"/>
      <c r="O3"/>
      <c r="P3"/>
      <c r="Q3"/>
      <c r="R3"/>
      <c r="S3"/>
      <c r="T3"/>
      <c r="U3"/>
      <c r="V3"/>
      <c r="W3"/>
      <c r="X3"/>
      <c r="Y3"/>
      <c r="Z3"/>
      <c r="AA3"/>
      <c r="AB3"/>
    </row>
    <row r="4" spans="1:38" ht="12.75" x14ac:dyDescent="0.2">
      <c r="B4" s="148" t="s">
        <v>1164</v>
      </c>
      <c r="C4" s="147"/>
      <c r="F4"/>
      <c r="G4"/>
      <c r="H4"/>
      <c r="I4"/>
      <c r="J4"/>
      <c r="K4"/>
      <c r="L4"/>
      <c r="M4"/>
      <c r="N4"/>
      <c r="O4"/>
      <c r="P4"/>
      <c r="Q4"/>
      <c r="R4"/>
      <c r="S4"/>
      <c r="T4"/>
      <c r="U4"/>
      <c r="V4"/>
      <c r="W4"/>
      <c r="X4"/>
      <c r="Y4"/>
      <c r="Z4"/>
      <c r="AA4"/>
      <c r="AB4"/>
      <c r="AC4"/>
      <c r="AD4"/>
      <c r="AE4"/>
      <c r="AF4"/>
      <c r="AG4"/>
      <c r="AH4"/>
      <c r="AI4"/>
      <c r="AJ4"/>
      <c r="AK4"/>
      <c r="AL4"/>
    </row>
    <row r="5" spans="1:38" ht="12.75" x14ac:dyDescent="0.2">
      <c r="B5" s="147" t="s">
        <v>43</v>
      </c>
      <c r="C5" s="147"/>
      <c r="D5" s="150" t="s">
        <v>1203</v>
      </c>
      <c r="E5" s="150" t="s">
        <v>1202</v>
      </c>
      <c r="F5"/>
      <c r="G5"/>
      <c r="H5"/>
      <c r="I5"/>
      <c r="J5"/>
      <c r="K5"/>
      <c r="L5"/>
      <c r="M5"/>
      <c r="N5"/>
      <c r="O5"/>
      <c r="P5"/>
      <c r="Q5"/>
      <c r="R5"/>
      <c r="S5"/>
      <c r="T5"/>
      <c r="U5"/>
      <c r="V5"/>
      <c r="W5"/>
      <c r="X5"/>
      <c r="Y5"/>
      <c r="Z5"/>
      <c r="AA5"/>
      <c r="AB5"/>
      <c r="AC5"/>
      <c r="AD5"/>
      <c r="AE5"/>
      <c r="AF5"/>
      <c r="AG5"/>
      <c r="AH5"/>
      <c r="AI5"/>
      <c r="AJ5"/>
      <c r="AK5"/>
      <c r="AL5"/>
    </row>
    <row r="6" spans="1:38" ht="12.75" x14ac:dyDescent="0.2">
      <c r="A6" s="226" t="s">
        <v>1032</v>
      </c>
      <c r="B6" s="147" t="s">
        <v>1191</v>
      </c>
      <c r="C6" s="147" t="s">
        <v>1201</v>
      </c>
      <c r="F6"/>
      <c r="G6"/>
      <c r="H6"/>
      <c r="I6"/>
      <c r="J6"/>
      <c r="K6"/>
      <c r="L6"/>
      <c r="M6"/>
      <c r="N6"/>
      <c r="O6"/>
      <c r="P6"/>
      <c r="Q6"/>
      <c r="R6"/>
      <c r="S6"/>
      <c r="T6"/>
      <c r="U6"/>
      <c r="V6"/>
      <c r="W6"/>
      <c r="X6"/>
      <c r="Y6"/>
      <c r="Z6"/>
      <c r="AA6"/>
      <c r="AB6"/>
      <c r="AC6"/>
      <c r="AD6"/>
      <c r="AE6"/>
      <c r="AF6"/>
      <c r="AG6"/>
      <c r="AH6"/>
      <c r="AI6"/>
      <c r="AJ6"/>
      <c r="AK6"/>
      <c r="AL6"/>
    </row>
    <row r="7" spans="1:38" ht="12.75" x14ac:dyDescent="0.2">
      <c r="A7" s="227" t="s">
        <v>1034</v>
      </c>
      <c r="B7" s="149"/>
      <c r="F7"/>
      <c r="G7"/>
      <c r="H7"/>
      <c r="I7"/>
      <c r="J7"/>
      <c r="K7"/>
      <c r="L7"/>
      <c r="M7"/>
      <c r="N7"/>
      <c r="O7"/>
      <c r="P7"/>
      <c r="Q7"/>
      <c r="R7"/>
      <c r="S7"/>
      <c r="T7"/>
      <c r="U7"/>
      <c r="V7"/>
      <c r="W7"/>
      <c r="X7"/>
      <c r="Y7"/>
      <c r="Z7"/>
      <c r="AA7"/>
      <c r="AB7"/>
      <c r="AC7"/>
      <c r="AD7"/>
      <c r="AE7"/>
      <c r="AF7"/>
      <c r="AG7"/>
      <c r="AH7"/>
      <c r="AI7"/>
      <c r="AJ7"/>
      <c r="AK7"/>
      <c r="AL7"/>
    </row>
    <row r="8" spans="1:38" ht="12.75" x14ac:dyDescent="0.2">
      <c r="A8" s="227" t="s">
        <v>1020</v>
      </c>
      <c r="B8" s="149">
        <v>12</v>
      </c>
      <c r="C8" s="150">
        <v>120000</v>
      </c>
      <c r="D8" s="150">
        <v>12</v>
      </c>
      <c r="E8" s="150">
        <v>120000</v>
      </c>
      <c r="F8"/>
      <c r="G8"/>
      <c r="H8"/>
      <c r="I8"/>
      <c r="J8"/>
      <c r="K8"/>
      <c r="L8"/>
      <c r="M8"/>
      <c r="N8"/>
      <c r="O8"/>
      <c r="P8"/>
      <c r="Q8"/>
      <c r="R8"/>
      <c r="S8"/>
      <c r="T8"/>
      <c r="U8"/>
      <c r="V8"/>
      <c r="W8"/>
      <c r="X8"/>
      <c r="Y8"/>
      <c r="Z8"/>
      <c r="AA8"/>
      <c r="AB8"/>
      <c r="AC8"/>
      <c r="AD8"/>
      <c r="AE8"/>
      <c r="AF8"/>
      <c r="AG8"/>
      <c r="AH8"/>
      <c r="AI8"/>
      <c r="AJ8"/>
      <c r="AK8"/>
      <c r="AL8"/>
    </row>
    <row r="9" spans="1:38" ht="12.75" x14ac:dyDescent="0.2">
      <c r="A9" s="227" t="s">
        <v>62</v>
      </c>
      <c r="B9" s="149">
        <v>12</v>
      </c>
      <c r="C9" s="150">
        <v>7200</v>
      </c>
      <c r="D9" s="150">
        <v>12</v>
      </c>
      <c r="E9" s="150">
        <v>7200</v>
      </c>
      <c r="F9"/>
      <c r="G9"/>
      <c r="H9"/>
      <c r="I9"/>
      <c r="J9"/>
      <c r="K9"/>
      <c r="L9"/>
      <c r="M9"/>
      <c r="N9"/>
      <c r="O9"/>
      <c r="P9"/>
      <c r="Q9"/>
      <c r="R9"/>
      <c r="S9"/>
      <c r="T9"/>
      <c r="U9"/>
      <c r="V9"/>
      <c r="W9"/>
      <c r="X9"/>
      <c r="Y9"/>
      <c r="Z9"/>
      <c r="AA9"/>
      <c r="AB9"/>
      <c r="AC9"/>
      <c r="AD9"/>
      <c r="AE9"/>
      <c r="AF9"/>
      <c r="AG9"/>
      <c r="AH9"/>
      <c r="AI9"/>
      <c r="AJ9"/>
      <c r="AK9"/>
      <c r="AL9"/>
    </row>
    <row r="10" spans="1:38" ht="12.75" x14ac:dyDescent="0.2">
      <c r="A10" s="227" t="s">
        <v>368</v>
      </c>
      <c r="B10" s="149">
        <v>1</v>
      </c>
      <c r="C10" s="150">
        <v>50824.5</v>
      </c>
      <c r="D10" s="150">
        <v>1</v>
      </c>
      <c r="E10" s="150">
        <v>50824.5</v>
      </c>
      <c r="F10"/>
      <c r="G10"/>
      <c r="H10"/>
      <c r="I10"/>
      <c r="J10"/>
      <c r="K10"/>
      <c r="L10"/>
      <c r="M10"/>
      <c r="N10"/>
      <c r="O10"/>
      <c r="P10"/>
      <c r="Q10"/>
      <c r="R10"/>
      <c r="S10"/>
      <c r="T10"/>
      <c r="U10"/>
      <c r="V10"/>
      <c r="W10"/>
      <c r="X10"/>
      <c r="Y10"/>
      <c r="Z10"/>
      <c r="AA10"/>
      <c r="AB10"/>
      <c r="AC10"/>
      <c r="AD10"/>
      <c r="AE10"/>
      <c r="AF10"/>
      <c r="AG10"/>
      <c r="AH10"/>
      <c r="AI10"/>
      <c r="AJ10"/>
      <c r="AK10"/>
      <c r="AL10"/>
    </row>
    <row r="11" spans="1:38" ht="12.75" x14ac:dyDescent="0.2">
      <c r="A11" s="227" t="s">
        <v>382</v>
      </c>
      <c r="B11" s="149">
        <v>1</v>
      </c>
      <c r="C11" s="150">
        <v>275732</v>
      </c>
      <c r="D11" s="150">
        <v>1</v>
      </c>
      <c r="E11" s="150">
        <v>275732</v>
      </c>
      <c r="F11"/>
      <c r="G11"/>
      <c r="H11"/>
      <c r="I11"/>
      <c r="J11"/>
      <c r="K11"/>
      <c r="L11"/>
      <c r="M11"/>
      <c r="N11"/>
      <c r="O11"/>
      <c r="P11"/>
      <c r="Q11"/>
      <c r="R11"/>
      <c r="S11"/>
      <c r="T11"/>
      <c r="U11"/>
      <c r="V11"/>
      <c r="W11"/>
      <c r="X11"/>
      <c r="Y11"/>
      <c r="Z11"/>
      <c r="AA11"/>
      <c r="AB11"/>
      <c r="AC11"/>
      <c r="AD11"/>
      <c r="AE11"/>
      <c r="AF11"/>
      <c r="AG11"/>
      <c r="AH11"/>
      <c r="AI11"/>
      <c r="AJ11"/>
      <c r="AK11"/>
      <c r="AL11"/>
    </row>
    <row r="12" spans="1:38" ht="22.5" x14ac:dyDescent="0.2">
      <c r="A12" s="227" t="s">
        <v>350</v>
      </c>
      <c r="B12" s="149">
        <v>1</v>
      </c>
      <c r="C12" s="150">
        <v>50000</v>
      </c>
      <c r="D12" s="150">
        <v>1</v>
      </c>
      <c r="E12" s="150">
        <v>50000</v>
      </c>
      <c r="F12"/>
      <c r="G12"/>
      <c r="H12"/>
      <c r="I12"/>
      <c r="J12"/>
      <c r="K12"/>
      <c r="L12"/>
      <c r="M12"/>
      <c r="N12"/>
      <c r="O12"/>
      <c r="P12"/>
      <c r="Q12"/>
      <c r="R12"/>
      <c r="S12"/>
      <c r="T12"/>
      <c r="U12"/>
      <c r="V12"/>
      <c r="W12"/>
      <c r="X12"/>
      <c r="Y12"/>
      <c r="Z12"/>
      <c r="AA12"/>
      <c r="AB12"/>
      <c r="AC12"/>
      <c r="AD12"/>
      <c r="AE12"/>
      <c r="AF12"/>
      <c r="AG12"/>
      <c r="AH12"/>
      <c r="AI12"/>
      <c r="AJ12"/>
      <c r="AK12"/>
      <c r="AL12"/>
    </row>
    <row r="13" spans="1:38" ht="12.75" x14ac:dyDescent="0.2">
      <c r="A13" s="227" t="s">
        <v>389</v>
      </c>
      <c r="B13" s="149">
        <v>1</v>
      </c>
      <c r="C13" s="150">
        <v>15000</v>
      </c>
      <c r="D13" s="150">
        <v>1</v>
      </c>
      <c r="E13" s="150">
        <v>15000</v>
      </c>
      <c r="F13"/>
      <c r="G13" s="224"/>
      <c r="H13"/>
      <c r="I13"/>
      <c r="J13"/>
      <c r="K13"/>
      <c r="L13"/>
      <c r="M13"/>
      <c r="N13"/>
      <c r="O13"/>
      <c r="P13"/>
      <c r="Q13"/>
      <c r="R13"/>
      <c r="S13"/>
      <c r="T13"/>
      <c r="U13"/>
      <c r="V13"/>
      <c r="W13"/>
      <c r="X13"/>
      <c r="Y13"/>
      <c r="Z13"/>
      <c r="AA13"/>
      <c r="AB13"/>
      <c r="AC13"/>
      <c r="AD13"/>
      <c r="AE13"/>
      <c r="AF13"/>
      <c r="AG13"/>
      <c r="AH13"/>
      <c r="AI13"/>
      <c r="AJ13"/>
      <c r="AK13"/>
      <c r="AL13"/>
    </row>
    <row r="14" spans="1:38" ht="22.5" x14ac:dyDescent="0.2">
      <c r="A14" s="227" t="s">
        <v>363</v>
      </c>
      <c r="B14" s="149">
        <v>1</v>
      </c>
      <c r="C14" s="150">
        <v>82000</v>
      </c>
      <c r="D14" s="150">
        <v>1</v>
      </c>
      <c r="E14" s="150">
        <v>82000</v>
      </c>
      <c r="F14"/>
      <c r="G14"/>
      <c r="H14"/>
      <c r="I14"/>
      <c r="J14"/>
      <c r="K14"/>
      <c r="L14"/>
      <c r="M14"/>
      <c r="N14"/>
      <c r="O14"/>
      <c r="P14"/>
      <c r="Q14"/>
      <c r="R14"/>
      <c r="S14"/>
      <c r="T14"/>
      <c r="U14"/>
      <c r="V14"/>
      <c r="W14"/>
      <c r="X14"/>
      <c r="Y14"/>
      <c r="Z14"/>
      <c r="AA14"/>
      <c r="AB14"/>
      <c r="AC14"/>
      <c r="AD14"/>
      <c r="AE14"/>
      <c r="AF14"/>
      <c r="AG14"/>
      <c r="AH14"/>
      <c r="AI14"/>
      <c r="AJ14"/>
      <c r="AK14"/>
      <c r="AL14"/>
    </row>
    <row r="15" spans="1:38" ht="12.75" x14ac:dyDescent="0.2">
      <c r="A15" s="227" t="s">
        <v>469</v>
      </c>
      <c r="B15" s="149">
        <v>1</v>
      </c>
      <c r="C15" s="150">
        <v>100000</v>
      </c>
      <c r="D15" s="150">
        <v>1</v>
      </c>
      <c r="E15" s="150">
        <v>100000</v>
      </c>
      <c r="F15"/>
      <c r="G15"/>
      <c r="H15"/>
      <c r="I15"/>
      <c r="J15"/>
      <c r="K15"/>
      <c r="L15"/>
      <c r="M15"/>
      <c r="N15"/>
      <c r="O15"/>
      <c r="P15"/>
      <c r="Q15"/>
      <c r="R15"/>
      <c r="S15"/>
      <c r="T15"/>
      <c r="U15"/>
      <c r="V15"/>
      <c r="W15"/>
      <c r="X15"/>
      <c r="Y15"/>
      <c r="Z15"/>
      <c r="AA15"/>
      <c r="AB15"/>
      <c r="AC15"/>
      <c r="AD15"/>
      <c r="AE15"/>
      <c r="AF15"/>
      <c r="AG15"/>
      <c r="AH15"/>
      <c r="AI15"/>
      <c r="AJ15"/>
      <c r="AK15"/>
      <c r="AL15"/>
    </row>
    <row r="16" spans="1:38" ht="12.75" x14ac:dyDescent="0.2">
      <c r="A16" s="227" t="s">
        <v>441</v>
      </c>
      <c r="B16" s="149">
        <v>1</v>
      </c>
      <c r="C16" s="150">
        <v>10000</v>
      </c>
      <c r="D16" s="150">
        <v>1</v>
      </c>
      <c r="E16" s="150">
        <v>10000</v>
      </c>
      <c r="F16"/>
      <c r="G16"/>
      <c r="H16"/>
      <c r="I16"/>
      <c r="J16"/>
      <c r="K16"/>
      <c r="L16"/>
      <c r="M16"/>
      <c r="N16"/>
      <c r="O16"/>
      <c r="P16"/>
      <c r="Q16"/>
      <c r="R16"/>
      <c r="S16"/>
      <c r="T16"/>
      <c r="U16"/>
      <c r="V16"/>
      <c r="W16"/>
      <c r="X16"/>
      <c r="Y16"/>
      <c r="Z16"/>
      <c r="AA16"/>
      <c r="AB16"/>
      <c r="AC16"/>
      <c r="AD16"/>
      <c r="AE16"/>
      <c r="AF16"/>
      <c r="AG16"/>
      <c r="AH16"/>
      <c r="AI16"/>
      <c r="AJ16"/>
      <c r="AK16"/>
      <c r="AL16"/>
    </row>
    <row r="17" spans="1:38" ht="12.75" x14ac:dyDescent="0.2">
      <c r="A17" s="227" t="s">
        <v>462</v>
      </c>
      <c r="B17" s="149">
        <v>1</v>
      </c>
      <c r="C17" s="150">
        <v>75000</v>
      </c>
      <c r="D17" s="150">
        <v>1</v>
      </c>
      <c r="E17" s="150">
        <v>75000</v>
      </c>
      <c r="F17"/>
      <c r="G17"/>
      <c r="H17"/>
      <c r="I17"/>
      <c r="J17"/>
      <c r="K17"/>
      <c r="L17"/>
      <c r="M17"/>
      <c r="N17"/>
      <c r="O17"/>
      <c r="P17"/>
      <c r="Q17"/>
      <c r="R17"/>
      <c r="S17"/>
      <c r="T17"/>
      <c r="U17"/>
      <c r="V17"/>
      <c r="W17"/>
      <c r="X17"/>
      <c r="Y17"/>
      <c r="Z17"/>
      <c r="AA17"/>
      <c r="AB17"/>
      <c r="AC17"/>
      <c r="AD17"/>
      <c r="AE17"/>
      <c r="AF17"/>
      <c r="AG17"/>
      <c r="AH17"/>
      <c r="AI17"/>
      <c r="AJ17"/>
      <c r="AK17"/>
      <c r="AL17"/>
    </row>
    <row r="18" spans="1:38" ht="12.75" x14ac:dyDescent="0.2">
      <c r="A18" s="227" t="s">
        <v>1026</v>
      </c>
      <c r="B18" s="149">
        <v>1</v>
      </c>
      <c r="C18" s="150">
        <v>350000</v>
      </c>
      <c r="D18" s="150">
        <v>1</v>
      </c>
      <c r="E18" s="150">
        <v>350000</v>
      </c>
      <c r="F18"/>
      <c r="G18"/>
      <c r="H18"/>
      <c r="I18"/>
      <c r="J18"/>
      <c r="K18"/>
      <c r="L18"/>
      <c r="M18"/>
      <c r="N18"/>
      <c r="O18"/>
      <c r="P18"/>
      <c r="Q18"/>
      <c r="R18"/>
      <c r="S18"/>
      <c r="T18"/>
      <c r="U18"/>
      <c r="V18"/>
      <c r="W18"/>
      <c r="X18"/>
      <c r="Y18"/>
      <c r="Z18"/>
      <c r="AA18"/>
      <c r="AB18"/>
      <c r="AC18"/>
      <c r="AD18"/>
      <c r="AE18"/>
      <c r="AF18"/>
      <c r="AG18"/>
      <c r="AH18"/>
      <c r="AI18"/>
      <c r="AJ18"/>
      <c r="AK18"/>
      <c r="AL18"/>
    </row>
    <row r="19" spans="1:38" ht="12.75" x14ac:dyDescent="0.2">
      <c r="A19" s="227" t="s">
        <v>1019</v>
      </c>
      <c r="B19" s="149">
        <v>1</v>
      </c>
      <c r="C19" s="150">
        <v>2500</v>
      </c>
      <c r="D19" s="150">
        <v>1</v>
      </c>
      <c r="E19" s="150">
        <v>2500</v>
      </c>
      <c r="F19"/>
      <c r="G19"/>
      <c r="H19"/>
      <c r="I19"/>
      <c r="J19"/>
      <c r="K19"/>
      <c r="L19"/>
      <c r="M19"/>
      <c r="N19"/>
      <c r="O19"/>
      <c r="P19"/>
      <c r="Q19"/>
      <c r="R19"/>
      <c r="S19"/>
      <c r="T19"/>
      <c r="U19"/>
      <c r="V19"/>
      <c r="W19"/>
      <c r="X19"/>
      <c r="Y19"/>
      <c r="Z19"/>
      <c r="AA19"/>
      <c r="AB19"/>
      <c r="AC19"/>
      <c r="AD19"/>
      <c r="AE19"/>
      <c r="AF19"/>
      <c r="AG19"/>
      <c r="AH19"/>
      <c r="AI19"/>
      <c r="AJ19"/>
      <c r="AK19"/>
      <c r="AL19"/>
    </row>
    <row r="20" spans="1:38" ht="12.75" x14ac:dyDescent="0.2">
      <c r="A20" s="227" t="s">
        <v>60</v>
      </c>
      <c r="B20" s="149">
        <v>120</v>
      </c>
      <c r="C20" s="150">
        <v>21240</v>
      </c>
      <c r="D20" s="150">
        <v>120</v>
      </c>
      <c r="E20" s="150">
        <v>21240</v>
      </c>
      <c r="F20"/>
      <c r="G20"/>
      <c r="H20"/>
      <c r="I20"/>
      <c r="J20"/>
      <c r="K20"/>
      <c r="L20"/>
      <c r="M20"/>
      <c r="N20"/>
      <c r="O20"/>
      <c r="P20"/>
      <c r="Q20"/>
      <c r="R20"/>
      <c r="S20"/>
      <c r="T20"/>
      <c r="U20"/>
      <c r="V20"/>
      <c r="W20"/>
      <c r="X20"/>
      <c r="Y20"/>
      <c r="Z20"/>
      <c r="AA20"/>
      <c r="AB20"/>
      <c r="AC20"/>
      <c r="AD20"/>
      <c r="AE20"/>
      <c r="AF20"/>
      <c r="AG20"/>
      <c r="AH20"/>
      <c r="AI20"/>
      <c r="AJ20"/>
      <c r="AK20"/>
      <c r="AL20"/>
    </row>
    <row r="21" spans="1:38" ht="12.75" x14ac:dyDescent="0.2">
      <c r="A21" s="227" t="s">
        <v>1017</v>
      </c>
      <c r="B21" s="149">
        <v>84</v>
      </c>
      <c r="C21" s="150">
        <v>14868</v>
      </c>
      <c r="D21" s="150">
        <v>84</v>
      </c>
      <c r="E21" s="150">
        <v>14868</v>
      </c>
      <c r="F21"/>
      <c r="G21"/>
      <c r="H21"/>
      <c r="I21"/>
      <c r="J21"/>
      <c r="K21"/>
      <c r="L21"/>
      <c r="M21"/>
      <c r="N21"/>
      <c r="O21"/>
      <c r="P21"/>
      <c r="Q21"/>
      <c r="R21"/>
      <c r="S21"/>
      <c r="T21"/>
      <c r="U21"/>
      <c r="V21"/>
      <c r="W21"/>
      <c r="X21"/>
      <c r="Y21"/>
      <c r="Z21"/>
      <c r="AA21"/>
      <c r="AB21"/>
      <c r="AC21"/>
      <c r="AD21"/>
      <c r="AE21"/>
      <c r="AF21"/>
      <c r="AG21"/>
      <c r="AH21"/>
      <c r="AI21"/>
      <c r="AJ21"/>
      <c r="AK21"/>
      <c r="AL21"/>
    </row>
    <row r="22" spans="1:38" ht="12.75" x14ac:dyDescent="0.2">
      <c r="A22" s="227" t="s">
        <v>391</v>
      </c>
      <c r="B22" s="149">
        <v>3200</v>
      </c>
      <c r="C22" s="150">
        <v>25600</v>
      </c>
      <c r="D22" s="150">
        <v>3200</v>
      </c>
      <c r="E22" s="150">
        <v>25600</v>
      </c>
      <c r="F22"/>
      <c r="G22"/>
      <c r="H22"/>
      <c r="I22"/>
      <c r="J22"/>
      <c r="K22"/>
      <c r="L22"/>
      <c r="M22"/>
      <c r="N22"/>
      <c r="O22"/>
      <c r="P22"/>
      <c r="Q22"/>
      <c r="R22"/>
      <c r="S22"/>
      <c r="T22"/>
      <c r="U22"/>
      <c r="V22"/>
      <c r="W22"/>
      <c r="X22"/>
      <c r="Y22"/>
      <c r="Z22"/>
      <c r="AA22"/>
      <c r="AB22"/>
      <c r="AC22"/>
      <c r="AD22"/>
      <c r="AE22"/>
      <c r="AF22"/>
      <c r="AG22"/>
      <c r="AH22"/>
      <c r="AI22"/>
      <c r="AJ22"/>
      <c r="AK22"/>
      <c r="AL22"/>
    </row>
    <row r="23" spans="1:38" ht="12.75" x14ac:dyDescent="0.2">
      <c r="A23" s="227" t="s">
        <v>1070</v>
      </c>
      <c r="B23" s="149">
        <v>3</v>
      </c>
      <c r="C23" s="150">
        <v>1200</v>
      </c>
      <c r="D23" s="150">
        <v>3</v>
      </c>
      <c r="E23" s="150">
        <v>1200</v>
      </c>
      <c r="F23"/>
      <c r="G23"/>
      <c r="H23"/>
      <c r="I23"/>
      <c r="J23"/>
      <c r="K23"/>
      <c r="L23"/>
      <c r="M23"/>
      <c r="N23"/>
      <c r="O23"/>
      <c r="P23"/>
      <c r="Q23"/>
      <c r="R23"/>
      <c r="S23"/>
      <c r="T23"/>
      <c r="U23"/>
      <c r="V23"/>
      <c r="W23"/>
      <c r="X23"/>
      <c r="Y23"/>
      <c r="Z23"/>
      <c r="AA23"/>
      <c r="AB23"/>
      <c r="AC23"/>
      <c r="AD23"/>
      <c r="AE23"/>
      <c r="AF23"/>
      <c r="AG23"/>
      <c r="AH23"/>
      <c r="AI23"/>
      <c r="AJ23"/>
      <c r="AK23"/>
      <c r="AL23"/>
    </row>
    <row r="24" spans="1:38" ht="12.75" x14ac:dyDescent="0.2">
      <c r="A24" s="227" t="s">
        <v>310</v>
      </c>
      <c r="B24" s="149">
        <v>1</v>
      </c>
      <c r="C24" s="150">
        <v>4500</v>
      </c>
      <c r="D24" s="150">
        <v>1</v>
      </c>
      <c r="E24" s="150">
        <v>4500</v>
      </c>
      <c r="F24"/>
      <c r="G24"/>
      <c r="H24"/>
      <c r="I24"/>
      <c r="J24"/>
      <c r="K24"/>
      <c r="L24"/>
      <c r="M24"/>
      <c r="N24"/>
      <c r="O24"/>
      <c r="P24"/>
      <c r="Q24"/>
      <c r="R24"/>
      <c r="S24"/>
      <c r="T24"/>
      <c r="U24"/>
      <c r="V24"/>
      <c r="W24"/>
      <c r="X24"/>
      <c r="Y24"/>
      <c r="Z24"/>
      <c r="AA24"/>
      <c r="AB24"/>
      <c r="AC24"/>
      <c r="AD24"/>
      <c r="AE24"/>
      <c r="AF24"/>
      <c r="AG24"/>
      <c r="AH24"/>
      <c r="AI24"/>
      <c r="AJ24"/>
      <c r="AK24"/>
      <c r="AL24"/>
    </row>
    <row r="25" spans="1:38" ht="12.75" x14ac:dyDescent="0.2">
      <c r="A25" s="227" t="s">
        <v>212</v>
      </c>
      <c r="B25" s="149">
        <v>16</v>
      </c>
      <c r="C25" s="150">
        <v>19200</v>
      </c>
      <c r="D25" s="150">
        <v>16</v>
      </c>
      <c r="E25" s="150">
        <v>19200</v>
      </c>
      <c r="F25"/>
      <c r="G25"/>
      <c r="H25"/>
      <c r="I25"/>
      <c r="J25"/>
      <c r="K25"/>
      <c r="L25"/>
      <c r="M25"/>
      <c r="N25"/>
      <c r="O25"/>
      <c r="P25"/>
      <c r="Q25"/>
      <c r="R25"/>
      <c r="S25"/>
      <c r="T25"/>
      <c r="U25"/>
      <c r="V25"/>
      <c r="W25"/>
      <c r="X25"/>
      <c r="Y25"/>
      <c r="Z25"/>
      <c r="AA25"/>
      <c r="AB25"/>
      <c r="AC25"/>
      <c r="AD25"/>
      <c r="AE25"/>
      <c r="AF25"/>
      <c r="AG25"/>
      <c r="AH25"/>
      <c r="AI25"/>
      <c r="AJ25"/>
      <c r="AK25"/>
      <c r="AL25"/>
    </row>
    <row r="26" spans="1:38" ht="12.75" x14ac:dyDescent="0.2">
      <c r="A26" s="227" t="s">
        <v>1018</v>
      </c>
      <c r="B26" s="149">
        <v>12</v>
      </c>
      <c r="C26" s="150">
        <v>14400</v>
      </c>
      <c r="D26" s="150">
        <v>12</v>
      </c>
      <c r="E26" s="150">
        <v>14400</v>
      </c>
      <c r="F26"/>
      <c r="G26"/>
      <c r="H26"/>
      <c r="I26"/>
      <c r="J26"/>
      <c r="K26"/>
      <c r="L26"/>
      <c r="M26"/>
      <c r="N26"/>
      <c r="O26"/>
      <c r="P26"/>
      <c r="Q26"/>
      <c r="R26"/>
      <c r="S26"/>
      <c r="T26"/>
      <c r="U26"/>
      <c r="V26"/>
      <c r="W26"/>
      <c r="X26"/>
      <c r="Y26"/>
      <c r="Z26"/>
      <c r="AA26"/>
      <c r="AB26"/>
      <c r="AC26"/>
      <c r="AD26"/>
      <c r="AE26"/>
      <c r="AF26"/>
      <c r="AG26"/>
      <c r="AH26"/>
      <c r="AI26"/>
      <c r="AJ26"/>
      <c r="AK26"/>
      <c r="AL26"/>
    </row>
    <row r="27" spans="1:38" ht="12.75" x14ac:dyDescent="0.2">
      <c r="A27" s="227" t="s">
        <v>1052</v>
      </c>
      <c r="B27" s="149">
        <v>8</v>
      </c>
      <c r="C27" s="150">
        <v>4800</v>
      </c>
      <c r="D27" s="150">
        <v>8</v>
      </c>
      <c r="E27" s="150">
        <v>4800</v>
      </c>
      <c r="F27"/>
      <c r="G27"/>
      <c r="H27"/>
      <c r="I27"/>
      <c r="J27"/>
      <c r="K27"/>
      <c r="L27"/>
      <c r="M27"/>
      <c r="N27"/>
      <c r="O27"/>
      <c r="P27"/>
      <c r="Q27"/>
      <c r="R27"/>
      <c r="S27"/>
      <c r="T27"/>
      <c r="U27"/>
      <c r="V27"/>
      <c r="W27"/>
      <c r="X27"/>
      <c r="Y27"/>
      <c r="Z27"/>
      <c r="AA27"/>
      <c r="AB27"/>
      <c r="AC27"/>
      <c r="AD27"/>
      <c r="AE27"/>
      <c r="AF27"/>
      <c r="AG27"/>
      <c r="AH27"/>
      <c r="AI27"/>
      <c r="AJ27"/>
      <c r="AK27"/>
      <c r="AL27"/>
    </row>
    <row r="28" spans="1:38" ht="12.75" x14ac:dyDescent="0.2">
      <c r="A28" s="227" t="s">
        <v>1071</v>
      </c>
      <c r="B28" s="149">
        <v>24</v>
      </c>
      <c r="C28" s="150">
        <v>14400</v>
      </c>
      <c r="D28" s="150">
        <v>24</v>
      </c>
      <c r="E28" s="150">
        <v>14400</v>
      </c>
      <c r="F28"/>
      <c r="G28"/>
      <c r="H28"/>
      <c r="I28"/>
      <c r="J28"/>
      <c r="K28"/>
      <c r="L28"/>
      <c r="M28"/>
      <c r="N28"/>
      <c r="O28"/>
      <c r="P28"/>
      <c r="Q28"/>
      <c r="R28"/>
      <c r="S28"/>
      <c r="T28"/>
      <c r="U28"/>
      <c r="V28"/>
      <c r="W28"/>
      <c r="X28"/>
      <c r="Y28"/>
      <c r="Z28"/>
      <c r="AA28"/>
      <c r="AB28"/>
      <c r="AC28"/>
      <c r="AD28"/>
      <c r="AE28"/>
      <c r="AF28"/>
      <c r="AG28"/>
      <c r="AH28"/>
      <c r="AI28"/>
      <c r="AJ28"/>
      <c r="AK28"/>
      <c r="AL28"/>
    </row>
    <row r="29" spans="1:38" ht="12.75" x14ac:dyDescent="0.2">
      <c r="A29" s="227" t="s">
        <v>1199</v>
      </c>
      <c r="B29" s="149">
        <v>1</v>
      </c>
      <c r="C29" s="150">
        <v>1400000</v>
      </c>
      <c r="D29" s="150">
        <v>1</v>
      </c>
      <c r="E29" s="150">
        <v>1400000</v>
      </c>
      <c r="F29"/>
      <c r="G29"/>
      <c r="H29"/>
      <c r="I29"/>
      <c r="J29"/>
      <c r="K29"/>
      <c r="L29"/>
      <c r="M29"/>
      <c r="N29"/>
      <c r="O29"/>
      <c r="P29"/>
      <c r="Q29"/>
      <c r="R29"/>
      <c r="S29"/>
      <c r="T29"/>
      <c r="U29"/>
      <c r="V29"/>
      <c r="W29"/>
      <c r="X29"/>
      <c r="Y29"/>
      <c r="Z29"/>
      <c r="AA29"/>
      <c r="AB29"/>
      <c r="AC29"/>
      <c r="AD29"/>
      <c r="AE29"/>
      <c r="AF29"/>
      <c r="AG29"/>
      <c r="AH29"/>
      <c r="AI29"/>
      <c r="AJ29"/>
      <c r="AK29"/>
      <c r="AL29"/>
    </row>
    <row r="30" spans="1:38" ht="12.75" x14ac:dyDescent="0.2">
      <c r="A30" s="227" t="s">
        <v>1204</v>
      </c>
      <c r="B30" s="149">
        <v>3503</v>
      </c>
      <c r="C30" s="150">
        <v>2658464.5</v>
      </c>
      <c r="D30" s="150">
        <v>3503</v>
      </c>
      <c r="E30" s="150">
        <v>2658464.5</v>
      </c>
      <c r="F30"/>
      <c r="G30"/>
      <c r="H30"/>
      <c r="I30"/>
      <c r="J30"/>
      <c r="K30"/>
      <c r="L30"/>
      <c r="M30"/>
      <c r="N30"/>
      <c r="O30"/>
      <c r="P30"/>
      <c r="Q30"/>
      <c r="R30"/>
      <c r="S30"/>
      <c r="T30"/>
      <c r="U30"/>
      <c r="V30"/>
      <c r="W30"/>
      <c r="X30"/>
      <c r="Y30"/>
      <c r="Z30"/>
      <c r="AA30"/>
      <c r="AB30"/>
      <c r="AC30"/>
      <c r="AD30"/>
      <c r="AE30"/>
      <c r="AF30"/>
      <c r="AG30"/>
      <c r="AH30"/>
      <c r="AI30"/>
      <c r="AJ30"/>
      <c r="AK30"/>
      <c r="AL30"/>
    </row>
    <row r="31" spans="1:38" ht="12.75" x14ac:dyDescent="0.2">
      <c r="A31" s="225"/>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ht="12.75" x14ac:dyDescent="0.2">
      <c r="A32" s="225"/>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38" ht="12.75" x14ac:dyDescent="0.2">
      <c r="A33" s="225"/>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38" ht="12.75" x14ac:dyDescent="0.2">
      <c r="A34" s="225"/>
      <c r="B3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1:38" ht="12.75" x14ac:dyDescent="0.2">
      <c r="A35" s="225"/>
      <c r="B35"/>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1:38" ht="12.75" x14ac:dyDescent="0.2">
      <c r="A36" s="225"/>
      <c r="B36"/>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1:38" ht="12.75" x14ac:dyDescent="0.2">
      <c r="A37" s="225"/>
      <c r="B37"/>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1:38" ht="12.75" x14ac:dyDescent="0.2">
      <c r="A38" s="225"/>
      <c r="B38"/>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1:38" ht="12.75" x14ac:dyDescent="0.2">
      <c r="A39" s="225"/>
      <c r="B39"/>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1:38" ht="12.75" x14ac:dyDescent="0.2">
      <c r="A40" s="225"/>
      <c r="B40"/>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1:38" ht="12.75" x14ac:dyDescent="0.2">
      <c r="A41" s="225"/>
      <c r="B41"/>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1:38" ht="12.75" x14ac:dyDescent="0.2">
      <c r="A42" s="225"/>
      <c r="B42"/>
      <c r="C42"/>
      <c r="D42"/>
      <c r="E42"/>
      <c r="F42"/>
      <c r="G42"/>
      <c r="H42"/>
      <c r="I42"/>
      <c r="J42"/>
      <c r="K42"/>
      <c r="L42"/>
      <c r="M42"/>
      <c r="N42"/>
      <c r="O42"/>
      <c r="P42"/>
      <c r="Q42"/>
      <c r="R42"/>
      <c r="S42"/>
      <c r="T42"/>
      <c r="U42"/>
      <c r="V42"/>
      <c r="W42"/>
      <c r="X42"/>
      <c r="Y42"/>
      <c r="Z42"/>
      <c r="AA42"/>
      <c r="AB42"/>
    </row>
    <row r="43" spans="1:38" ht="12.75" x14ac:dyDescent="0.2">
      <c r="A43" s="225"/>
      <c r="B43"/>
      <c r="C43"/>
      <c r="D43"/>
      <c r="E43"/>
      <c r="F43"/>
      <c r="G43"/>
      <c r="H43"/>
      <c r="I43"/>
      <c r="J43"/>
      <c r="K43"/>
      <c r="L43"/>
      <c r="M43"/>
      <c r="N43"/>
      <c r="O43"/>
      <c r="P43"/>
      <c r="Q43"/>
      <c r="R43"/>
      <c r="S43"/>
      <c r="T43"/>
      <c r="U43"/>
      <c r="V43"/>
      <c r="W43"/>
      <c r="X43"/>
      <c r="Y43"/>
      <c r="Z43"/>
      <c r="AA43"/>
      <c r="AB43"/>
    </row>
    <row r="44" spans="1:38" ht="12.75" x14ac:dyDescent="0.2">
      <c r="A44" s="225"/>
      <c r="B44"/>
      <c r="C44"/>
      <c r="D44"/>
      <c r="E44"/>
      <c r="F44"/>
      <c r="G44"/>
      <c r="H44"/>
      <c r="I44"/>
      <c r="J44"/>
      <c r="K44"/>
      <c r="L44"/>
      <c r="M44"/>
      <c r="N44"/>
      <c r="O44"/>
      <c r="P44"/>
      <c r="Q44"/>
      <c r="R44"/>
      <c r="S44"/>
      <c r="T44"/>
      <c r="U44"/>
      <c r="V44"/>
      <c r="W44"/>
      <c r="X44"/>
      <c r="Y44"/>
      <c r="Z44"/>
      <c r="AA44"/>
      <c r="AB44"/>
    </row>
    <row r="45" spans="1:38" ht="12.75" x14ac:dyDescent="0.2">
      <c r="A45" s="225"/>
      <c r="B45"/>
      <c r="C45"/>
      <c r="D45"/>
      <c r="E45"/>
      <c r="F45"/>
      <c r="G45"/>
      <c r="H45"/>
      <c r="I45"/>
      <c r="J45"/>
      <c r="K45"/>
      <c r="L45"/>
      <c r="M45"/>
      <c r="N45"/>
      <c r="O45"/>
      <c r="P45"/>
      <c r="Q45"/>
      <c r="R45"/>
      <c r="S45"/>
      <c r="T45"/>
      <c r="U45"/>
      <c r="V45"/>
      <c r="W45"/>
      <c r="X45"/>
      <c r="Y45"/>
      <c r="Z45"/>
      <c r="AA45"/>
      <c r="AB45"/>
    </row>
    <row r="46" spans="1:38" ht="12.75" x14ac:dyDescent="0.2">
      <c r="A46" s="225"/>
      <c r="B46"/>
      <c r="C46"/>
      <c r="D46"/>
      <c r="E46"/>
      <c r="F46"/>
      <c r="G46"/>
      <c r="H46"/>
      <c r="I46"/>
      <c r="J46"/>
      <c r="K46"/>
      <c r="L46"/>
      <c r="M46"/>
      <c r="N46"/>
      <c r="O46"/>
      <c r="P46"/>
      <c r="Q46"/>
      <c r="R46"/>
      <c r="S46"/>
      <c r="T46"/>
      <c r="U46"/>
      <c r="V46"/>
      <c r="W46"/>
      <c r="X46"/>
      <c r="Y46"/>
      <c r="Z46"/>
      <c r="AA46"/>
      <c r="AB46"/>
    </row>
    <row r="47" spans="1:38" ht="12.75" x14ac:dyDescent="0.2">
      <c r="A47" s="225"/>
      <c r="B47"/>
      <c r="C47"/>
      <c r="D47"/>
      <c r="E47"/>
      <c r="F47"/>
      <c r="G47"/>
      <c r="H47"/>
      <c r="I47"/>
      <c r="J47"/>
      <c r="K47"/>
      <c r="L47"/>
      <c r="M47"/>
      <c r="N47"/>
      <c r="O47"/>
      <c r="P47"/>
      <c r="Q47"/>
      <c r="R47"/>
      <c r="S47"/>
      <c r="T47"/>
      <c r="U47"/>
      <c r="V47"/>
      <c r="W47"/>
      <c r="X47"/>
      <c r="Y47"/>
      <c r="Z47"/>
      <c r="AA47"/>
      <c r="AB47"/>
    </row>
    <row r="48" spans="1:38" ht="12.75" x14ac:dyDescent="0.2">
      <c r="A48" s="225"/>
      <c r="B48"/>
      <c r="C48"/>
      <c r="D48"/>
      <c r="E48"/>
      <c r="F48"/>
      <c r="G48"/>
      <c r="H48"/>
      <c r="I48"/>
      <c r="J48"/>
      <c r="K48"/>
      <c r="L48"/>
      <c r="M48"/>
      <c r="N48"/>
      <c r="O48"/>
      <c r="P48"/>
      <c r="Q48"/>
      <c r="R48"/>
      <c r="S48"/>
      <c r="T48"/>
      <c r="U48"/>
      <c r="V48"/>
      <c r="W48"/>
      <c r="X48"/>
      <c r="Y48"/>
      <c r="Z48"/>
      <c r="AA48"/>
      <c r="AB48"/>
    </row>
    <row r="49" spans="1:28" ht="12.75" x14ac:dyDescent="0.2">
      <c r="A49" s="225"/>
      <c r="B49"/>
      <c r="C49"/>
      <c r="D49"/>
      <c r="E49"/>
      <c r="F49"/>
      <c r="G49"/>
      <c r="H49"/>
      <c r="I49"/>
      <c r="J49"/>
      <c r="K49"/>
      <c r="L49"/>
      <c r="M49"/>
      <c r="N49"/>
      <c r="O49"/>
      <c r="P49"/>
      <c r="Q49"/>
      <c r="R49"/>
      <c r="S49"/>
      <c r="T49"/>
      <c r="U49"/>
      <c r="V49"/>
      <c r="W49"/>
      <c r="X49"/>
      <c r="Y49"/>
      <c r="Z49"/>
      <c r="AA49"/>
      <c r="AB49"/>
    </row>
    <row r="50" spans="1:28" ht="12.75" x14ac:dyDescent="0.2">
      <c r="A50" s="225"/>
      <c r="B50"/>
      <c r="C50"/>
      <c r="D50"/>
      <c r="E50"/>
      <c r="F50"/>
      <c r="G50"/>
      <c r="H50"/>
      <c r="I50"/>
      <c r="J50"/>
      <c r="K50"/>
      <c r="L50"/>
      <c r="M50"/>
      <c r="N50"/>
      <c r="O50"/>
      <c r="P50"/>
      <c r="Q50"/>
      <c r="R50"/>
      <c r="S50"/>
      <c r="T50"/>
      <c r="U50"/>
      <c r="V50"/>
      <c r="W50"/>
      <c r="X50"/>
      <c r="Y50"/>
      <c r="Z50"/>
      <c r="AA50"/>
      <c r="AB50"/>
    </row>
    <row r="51" spans="1:28" ht="12.75" x14ac:dyDescent="0.2">
      <c r="A51" s="225"/>
      <c r="B51"/>
      <c r="C51"/>
      <c r="D51"/>
      <c r="E51"/>
      <c r="F51"/>
      <c r="G51"/>
      <c r="H51"/>
      <c r="I51"/>
      <c r="J51"/>
      <c r="K51"/>
      <c r="L51"/>
      <c r="M51"/>
      <c r="N51"/>
      <c r="O51"/>
      <c r="P51"/>
      <c r="Q51"/>
      <c r="R51"/>
      <c r="S51"/>
      <c r="T51"/>
      <c r="U51"/>
      <c r="V51"/>
      <c r="W51"/>
      <c r="X51"/>
      <c r="Y51"/>
      <c r="Z51"/>
      <c r="AA51"/>
      <c r="AB51"/>
    </row>
    <row r="52" spans="1:28" ht="12.75" x14ac:dyDescent="0.2">
      <c r="A52" s="225"/>
      <c r="B52"/>
      <c r="C52"/>
      <c r="D52"/>
      <c r="E52"/>
      <c r="F52"/>
      <c r="G52"/>
      <c r="H52"/>
      <c r="I52"/>
      <c r="J52"/>
      <c r="K52"/>
      <c r="L52"/>
      <c r="M52"/>
      <c r="N52"/>
      <c r="O52"/>
      <c r="P52"/>
      <c r="Q52"/>
      <c r="R52"/>
      <c r="S52"/>
      <c r="T52"/>
      <c r="U52"/>
      <c r="V52"/>
      <c r="W52"/>
      <c r="X52"/>
      <c r="Y52"/>
      <c r="Z52"/>
      <c r="AA52"/>
      <c r="AB52"/>
    </row>
    <row r="53" spans="1:28" ht="12.75" x14ac:dyDescent="0.2">
      <c r="A53" s="225"/>
      <c r="B53"/>
      <c r="C53"/>
      <c r="D53"/>
      <c r="E53"/>
      <c r="F53"/>
      <c r="G53"/>
      <c r="H53"/>
      <c r="I53"/>
      <c r="J53"/>
      <c r="K53"/>
      <c r="L53"/>
      <c r="M53"/>
      <c r="N53"/>
      <c r="O53"/>
      <c r="P53"/>
      <c r="Q53"/>
      <c r="R53"/>
      <c r="S53"/>
      <c r="T53"/>
      <c r="U53"/>
      <c r="V53"/>
      <c r="W53"/>
      <c r="X53"/>
      <c r="Y53"/>
      <c r="Z53"/>
      <c r="AA53"/>
      <c r="AB53"/>
    </row>
    <row r="54" spans="1:28" ht="12.75" x14ac:dyDescent="0.2">
      <c r="A54" s="225"/>
      <c r="B54"/>
      <c r="C54"/>
      <c r="D54"/>
      <c r="E54"/>
      <c r="F54"/>
      <c r="G54"/>
      <c r="H54"/>
      <c r="I54"/>
      <c r="J54"/>
      <c r="K54"/>
      <c r="L54"/>
      <c r="M54"/>
      <c r="N54"/>
      <c r="O54"/>
      <c r="P54"/>
      <c r="Q54"/>
      <c r="R54"/>
      <c r="S54"/>
      <c r="T54"/>
      <c r="U54"/>
      <c r="V54"/>
      <c r="W54"/>
      <c r="X54"/>
      <c r="Y54"/>
      <c r="Z54"/>
      <c r="AA54"/>
      <c r="AB54"/>
    </row>
    <row r="55" spans="1:28" ht="12.75" x14ac:dyDescent="0.2">
      <c r="A55" s="225"/>
      <c r="B55"/>
      <c r="C55"/>
      <c r="D55"/>
      <c r="E55"/>
      <c r="F55"/>
      <c r="G55"/>
      <c r="H55"/>
      <c r="I55"/>
      <c r="J55"/>
      <c r="K55"/>
      <c r="L55"/>
      <c r="M55"/>
      <c r="N55"/>
      <c r="O55"/>
      <c r="P55"/>
      <c r="Q55"/>
      <c r="R55"/>
      <c r="S55"/>
      <c r="T55"/>
      <c r="U55"/>
      <c r="V55"/>
      <c r="W55"/>
      <c r="X55"/>
      <c r="Y55"/>
      <c r="Z55"/>
      <c r="AA55"/>
      <c r="AB55"/>
    </row>
    <row r="56" spans="1:28" ht="12.75" x14ac:dyDescent="0.2">
      <c r="A56" s="225"/>
      <c r="B56"/>
      <c r="C56"/>
      <c r="D56"/>
      <c r="E56"/>
      <c r="F56"/>
      <c r="G56"/>
      <c r="H56"/>
      <c r="I56"/>
      <c r="J56"/>
      <c r="K56"/>
      <c r="L56"/>
      <c r="M56"/>
      <c r="N56"/>
      <c r="O56"/>
      <c r="P56"/>
      <c r="Q56"/>
      <c r="R56"/>
      <c r="S56"/>
      <c r="T56"/>
      <c r="U56"/>
      <c r="V56"/>
      <c r="W56"/>
      <c r="X56"/>
      <c r="Y56"/>
      <c r="Z56"/>
      <c r="AA56"/>
      <c r="AB56"/>
    </row>
    <row r="57" spans="1:28" ht="12.75" x14ac:dyDescent="0.2">
      <c r="A57" s="225"/>
      <c r="B57"/>
      <c r="C57"/>
      <c r="D57"/>
      <c r="E57"/>
      <c r="F57"/>
      <c r="G57"/>
      <c r="H57"/>
      <c r="I57"/>
      <c r="J57"/>
      <c r="K57"/>
      <c r="L57"/>
      <c r="M57"/>
      <c r="N57"/>
      <c r="O57"/>
      <c r="P57"/>
      <c r="Q57"/>
      <c r="R57"/>
      <c r="S57"/>
      <c r="T57"/>
      <c r="U57"/>
      <c r="V57"/>
      <c r="W57"/>
      <c r="X57"/>
      <c r="Y57"/>
      <c r="Z57"/>
      <c r="AA57"/>
      <c r="AB57"/>
    </row>
    <row r="58" spans="1:28" ht="12.75" x14ac:dyDescent="0.2">
      <c r="A58" s="225"/>
      <c r="B58"/>
      <c r="C58"/>
      <c r="D58"/>
      <c r="E58"/>
      <c r="F58"/>
      <c r="G58"/>
      <c r="H58"/>
      <c r="I58"/>
      <c r="J58"/>
      <c r="K58"/>
      <c r="L58"/>
      <c r="M58"/>
      <c r="N58"/>
      <c r="O58"/>
      <c r="P58"/>
      <c r="Q58"/>
      <c r="R58"/>
      <c r="S58"/>
      <c r="T58"/>
      <c r="U58"/>
      <c r="V58"/>
      <c r="W58"/>
      <c r="X58"/>
      <c r="Y58"/>
      <c r="Z58"/>
      <c r="AA58"/>
      <c r="AB58"/>
    </row>
    <row r="59" spans="1:28" ht="12.75" x14ac:dyDescent="0.2">
      <c r="A59" s="225"/>
      <c r="B59"/>
      <c r="C59"/>
      <c r="D59"/>
      <c r="E59"/>
      <c r="F59"/>
      <c r="G59"/>
      <c r="H59"/>
      <c r="I59"/>
      <c r="J59"/>
      <c r="K59"/>
      <c r="L59"/>
      <c r="M59"/>
      <c r="N59"/>
      <c r="O59"/>
      <c r="P59"/>
      <c r="Q59"/>
      <c r="R59"/>
      <c r="S59"/>
      <c r="T59"/>
      <c r="U59"/>
      <c r="V59"/>
      <c r="W59"/>
      <c r="X59"/>
      <c r="Y59"/>
      <c r="Z59"/>
      <c r="AA59"/>
      <c r="AB59"/>
    </row>
    <row r="60" spans="1:28" ht="12.75" x14ac:dyDescent="0.2">
      <c r="A60" s="225"/>
      <c r="B60"/>
      <c r="C60"/>
      <c r="D60"/>
      <c r="E60"/>
      <c r="F60"/>
      <c r="G60"/>
      <c r="H60"/>
      <c r="I60"/>
      <c r="J60"/>
      <c r="K60"/>
      <c r="L60"/>
      <c r="M60"/>
      <c r="N60"/>
      <c r="O60"/>
      <c r="P60"/>
      <c r="Q60"/>
      <c r="R60"/>
      <c r="S60"/>
      <c r="T60"/>
      <c r="U60"/>
      <c r="V60"/>
      <c r="W60"/>
      <c r="X60"/>
      <c r="Y60"/>
      <c r="Z60"/>
      <c r="AA60"/>
      <c r="AB60"/>
    </row>
    <row r="61" spans="1:28" ht="12.75" x14ac:dyDescent="0.2">
      <c r="A61" s="225"/>
      <c r="B61"/>
      <c r="C61"/>
      <c r="D61"/>
      <c r="E61"/>
      <c r="F61"/>
      <c r="G61"/>
      <c r="H61"/>
      <c r="I61"/>
      <c r="J61"/>
      <c r="K61"/>
      <c r="L61"/>
      <c r="M61"/>
      <c r="N61"/>
      <c r="O61"/>
      <c r="P61"/>
      <c r="Q61"/>
      <c r="R61"/>
      <c r="S61"/>
      <c r="T61"/>
      <c r="U61"/>
      <c r="V61"/>
      <c r="W61"/>
      <c r="X61"/>
      <c r="Y61"/>
      <c r="Z61"/>
      <c r="AA61"/>
      <c r="AB61"/>
    </row>
    <row r="62" spans="1:28" ht="12.75" x14ac:dyDescent="0.2">
      <c r="A62" s="225"/>
      <c r="B62"/>
      <c r="C62"/>
      <c r="D62"/>
      <c r="E62"/>
      <c r="F62"/>
      <c r="G62"/>
      <c r="H62"/>
      <c r="I62"/>
      <c r="J62"/>
      <c r="K62"/>
      <c r="L62"/>
      <c r="M62"/>
      <c r="N62"/>
      <c r="O62"/>
      <c r="P62"/>
      <c r="Q62"/>
      <c r="R62"/>
      <c r="S62"/>
      <c r="T62"/>
      <c r="U62"/>
      <c r="V62"/>
      <c r="W62"/>
      <c r="X62"/>
      <c r="Y62"/>
      <c r="Z62"/>
      <c r="AA62"/>
      <c r="AB62"/>
    </row>
    <row r="63" spans="1:28" ht="12.75" x14ac:dyDescent="0.2">
      <c r="A63" s="225"/>
      <c r="B63"/>
      <c r="C63"/>
      <c r="D63"/>
      <c r="E63"/>
      <c r="F63"/>
      <c r="G63"/>
      <c r="H63"/>
      <c r="I63"/>
      <c r="J63"/>
      <c r="K63"/>
      <c r="L63"/>
      <c r="M63"/>
      <c r="N63"/>
      <c r="O63"/>
      <c r="P63"/>
      <c r="Q63"/>
      <c r="R63"/>
      <c r="S63"/>
      <c r="T63"/>
      <c r="U63"/>
      <c r="V63"/>
      <c r="W63"/>
      <c r="X63"/>
      <c r="Y63"/>
      <c r="Z63"/>
      <c r="AA63"/>
      <c r="AB63"/>
    </row>
    <row r="64" spans="1:28" ht="12.75" x14ac:dyDescent="0.2">
      <c r="A64" s="225"/>
      <c r="B64"/>
      <c r="C64"/>
      <c r="D64"/>
      <c r="E64"/>
      <c r="F64"/>
      <c r="G64"/>
      <c r="H64"/>
      <c r="I64"/>
      <c r="J64"/>
      <c r="K64"/>
      <c r="L64"/>
      <c r="M64"/>
      <c r="N64"/>
      <c r="O64"/>
      <c r="P64"/>
      <c r="Q64"/>
      <c r="R64"/>
      <c r="S64"/>
      <c r="T64"/>
      <c r="U64"/>
      <c r="V64"/>
      <c r="W64"/>
      <c r="X64"/>
      <c r="Y64"/>
      <c r="Z64"/>
      <c r="AA64"/>
      <c r="AB64"/>
    </row>
    <row r="65" spans="1:28" ht="12.75" x14ac:dyDescent="0.2">
      <c r="A65" s="225"/>
      <c r="B65"/>
      <c r="C65"/>
      <c r="D65"/>
      <c r="E65"/>
      <c r="F65"/>
      <c r="G65"/>
      <c r="H65"/>
      <c r="I65"/>
      <c r="J65"/>
      <c r="K65"/>
      <c r="L65"/>
      <c r="M65"/>
      <c r="N65"/>
      <c r="O65"/>
      <c r="P65"/>
      <c r="Q65"/>
      <c r="R65"/>
      <c r="S65"/>
      <c r="T65"/>
      <c r="U65"/>
      <c r="V65"/>
      <c r="W65"/>
      <c r="X65"/>
      <c r="Y65"/>
      <c r="Z65"/>
      <c r="AA65"/>
      <c r="AB65"/>
    </row>
    <row r="66" spans="1:28" ht="12.75" x14ac:dyDescent="0.2">
      <c r="A66" s="225"/>
      <c r="B66"/>
      <c r="C66"/>
      <c r="D66" s="224"/>
      <c r="E66"/>
      <c r="F66"/>
      <c r="G66"/>
      <c r="H66"/>
      <c r="I66"/>
      <c r="J66"/>
      <c r="K66"/>
      <c r="L66"/>
      <c r="M66"/>
      <c r="N66"/>
      <c r="O66"/>
      <c r="P66"/>
      <c r="Q66"/>
      <c r="R66"/>
      <c r="S66"/>
      <c r="T66"/>
      <c r="U66"/>
      <c r="V66"/>
      <c r="W66"/>
      <c r="X66"/>
      <c r="Y66"/>
      <c r="Z66"/>
      <c r="AA66"/>
      <c r="AB66"/>
    </row>
    <row r="67" spans="1:28" ht="12.75" x14ac:dyDescent="0.2">
      <c r="A67" s="225"/>
      <c r="B67"/>
      <c r="C67"/>
      <c r="D67" s="224"/>
      <c r="E67"/>
      <c r="F67"/>
      <c r="G67"/>
      <c r="H67"/>
      <c r="I67"/>
      <c r="J67"/>
      <c r="K67"/>
      <c r="L67"/>
      <c r="M67"/>
      <c r="N67"/>
      <c r="O67"/>
      <c r="P67"/>
      <c r="Q67"/>
      <c r="R67"/>
      <c r="S67"/>
      <c r="T67"/>
      <c r="U67"/>
      <c r="V67"/>
      <c r="W67"/>
      <c r="X67"/>
      <c r="Y67"/>
      <c r="Z67"/>
      <c r="AA67"/>
      <c r="AB67"/>
    </row>
    <row r="68" spans="1:28" ht="12.75" x14ac:dyDescent="0.2">
      <c r="A68" s="225"/>
      <c r="B68"/>
      <c r="C68"/>
      <c r="D68" s="224"/>
      <c r="E68"/>
      <c r="F68"/>
      <c r="G68"/>
      <c r="H68"/>
      <c r="I68"/>
      <c r="J68"/>
      <c r="K68"/>
      <c r="L68"/>
      <c r="M68"/>
      <c r="N68"/>
      <c r="O68"/>
      <c r="P68"/>
      <c r="Q68"/>
      <c r="R68"/>
      <c r="S68"/>
      <c r="T68"/>
      <c r="U68"/>
      <c r="V68"/>
      <c r="W68"/>
      <c r="X68"/>
      <c r="Y68"/>
      <c r="Z68"/>
      <c r="AA68"/>
      <c r="AB68"/>
    </row>
    <row r="69" spans="1:28" ht="12.75" x14ac:dyDescent="0.2">
      <c r="A69" s="225"/>
      <c r="B69"/>
      <c r="C69"/>
      <c r="D69" s="224"/>
      <c r="E69"/>
      <c r="F69"/>
      <c r="G69"/>
      <c r="H69"/>
      <c r="I69"/>
      <c r="J69"/>
      <c r="K69"/>
      <c r="L69"/>
      <c r="M69"/>
      <c r="N69"/>
      <c r="O69"/>
      <c r="P69"/>
      <c r="Q69"/>
      <c r="R69"/>
      <c r="S69"/>
      <c r="T69"/>
      <c r="U69"/>
      <c r="V69"/>
      <c r="W69"/>
      <c r="X69"/>
      <c r="Y69"/>
      <c r="Z69"/>
      <c r="AA69"/>
      <c r="AB69"/>
    </row>
    <row r="70" spans="1:28" ht="12.75" x14ac:dyDescent="0.2">
      <c r="A70" s="225"/>
      <c r="B70"/>
      <c r="C70"/>
      <c r="D70" s="224"/>
      <c r="E70"/>
      <c r="F70"/>
      <c r="G70"/>
      <c r="H70"/>
      <c r="I70"/>
      <c r="J70"/>
      <c r="K70"/>
      <c r="L70"/>
      <c r="M70"/>
      <c r="N70"/>
      <c r="O70"/>
      <c r="P70"/>
      <c r="Q70"/>
      <c r="R70"/>
      <c r="S70"/>
      <c r="T70"/>
      <c r="U70"/>
      <c r="V70"/>
      <c r="W70"/>
      <c r="X70"/>
      <c r="Y70"/>
      <c r="Z70"/>
      <c r="AA70"/>
      <c r="AB70"/>
    </row>
    <row r="71" spans="1:28" ht="12.75" x14ac:dyDescent="0.2">
      <c r="A71" s="225"/>
      <c r="B71"/>
      <c r="C71"/>
      <c r="D71" s="224"/>
      <c r="E71"/>
      <c r="F71"/>
      <c r="G71"/>
      <c r="H71"/>
      <c r="I71"/>
      <c r="J71"/>
      <c r="K71"/>
      <c r="L71"/>
      <c r="M71"/>
      <c r="N71"/>
      <c r="O71"/>
      <c r="P71"/>
      <c r="Q71"/>
      <c r="R71"/>
      <c r="S71"/>
      <c r="T71"/>
      <c r="U71"/>
      <c r="V71"/>
      <c r="W71"/>
      <c r="X71"/>
      <c r="Y71"/>
      <c r="Z71"/>
      <c r="AA71"/>
      <c r="AB71"/>
    </row>
    <row r="72" spans="1:28" ht="12.75" x14ac:dyDescent="0.2">
      <c r="A72" s="225"/>
      <c r="B72"/>
      <c r="C72"/>
      <c r="D72" s="224"/>
      <c r="E72"/>
      <c r="F72"/>
      <c r="G72"/>
      <c r="H72"/>
      <c r="I72"/>
      <c r="J72"/>
      <c r="K72"/>
      <c r="L72"/>
      <c r="M72"/>
      <c r="N72"/>
      <c r="O72"/>
      <c r="P72"/>
      <c r="Q72"/>
      <c r="R72"/>
      <c r="S72"/>
      <c r="T72"/>
      <c r="U72"/>
      <c r="V72"/>
      <c r="W72"/>
      <c r="X72"/>
      <c r="Y72"/>
      <c r="Z72"/>
      <c r="AA72"/>
      <c r="AB72"/>
    </row>
    <row r="73" spans="1:28" ht="12.75" x14ac:dyDescent="0.2">
      <c r="A73" s="225"/>
      <c r="B73"/>
      <c r="C73"/>
      <c r="D73" s="224"/>
      <c r="E73"/>
      <c r="F73"/>
      <c r="G73"/>
      <c r="H73"/>
      <c r="I73"/>
      <c r="J73"/>
      <c r="K73"/>
      <c r="L73"/>
      <c r="M73"/>
      <c r="N73"/>
      <c r="O73"/>
      <c r="P73"/>
      <c r="Q73"/>
      <c r="R73"/>
      <c r="S73"/>
      <c r="T73"/>
      <c r="U73"/>
      <c r="V73"/>
      <c r="W73"/>
      <c r="X73"/>
      <c r="Y73"/>
      <c r="Z73"/>
      <c r="AA73"/>
      <c r="AB73"/>
    </row>
    <row r="74" spans="1:28" ht="12.75" x14ac:dyDescent="0.2">
      <c r="A74" s="225"/>
      <c r="B74"/>
      <c r="C74"/>
      <c r="D74" s="224"/>
      <c r="E74"/>
      <c r="F74"/>
      <c r="G74"/>
      <c r="H74"/>
      <c r="I74"/>
      <c r="J74"/>
      <c r="K74"/>
      <c r="L74"/>
      <c r="M74"/>
      <c r="N74"/>
      <c r="O74"/>
      <c r="P74"/>
      <c r="Q74"/>
      <c r="R74"/>
      <c r="S74"/>
      <c r="T74"/>
      <c r="U74"/>
      <c r="V74"/>
      <c r="W74"/>
      <c r="X74"/>
      <c r="Y74"/>
      <c r="Z74"/>
      <c r="AA74"/>
      <c r="AB74"/>
    </row>
    <row r="75" spans="1:28" ht="12.75" x14ac:dyDescent="0.2">
      <c r="A75" s="225"/>
      <c r="B75"/>
      <c r="C75"/>
      <c r="D75" s="224"/>
      <c r="E75"/>
      <c r="F75"/>
      <c r="G75"/>
      <c r="H75"/>
      <c r="I75"/>
      <c r="J75"/>
      <c r="K75"/>
      <c r="L75"/>
      <c r="M75"/>
      <c r="N75"/>
      <c r="O75"/>
      <c r="P75"/>
      <c r="Q75"/>
      <c r="R75"/>
      <c r="S75"/>
      <c r="T75"/>
      <c r="U75"/>
      <c r="V75"/>
      <c r="W75"/>
      <c r="X75"/>
      <c r="Y75"/>
      <c r="Z75"/>
      <c r="AA75"/>
      <c r="AB75"/>
    </row>
    <row r="76" spans="1:28" ht="12.75" x14ac:dyDescent="0.2">
      <c r="A76" s="225"/>
      <c r="B76"/>
      <c r="C76"/>
      <c r="D76" s="224"/>
      <c r="E76"/>
      <c r="F76"/>
      <c r="G76"/>
      <c r="H76"/>
      <c r="I76"/>
      <c r="J76"/>
      <c r="K76"/>
      <c r="L76"/>
      <c r="M76"/>
      <c r="N76"/>
      <c r="O76"/>
      <c r="P76"/>
      <c r="Q76"/>
      <c r="R76"/>
      <c r="S76"/>
      <c r="T76"/>
      <c r="U76"/>
      <c r="V76"/>
      <c r="W76"/>
      <c r="X76"/>
      <c r="Y76"/>
      <c r="Z76"/>
      <c r="AA76"/>
      <c r="AB76"/>
    </row>
    <row r="77" spans="1:28" ht="12.75" x14ac:dyDescent="0.2">
      <c r="A77" s="225"/>
      <c r="B77"/>
      <c r="C77"/>
      <c r="D77" s="224"/>
      <c r="E77"/>
      <c r="F77"/>
      <c r="G77"/>
      <c r="H77"/>
      <c r="I77"/>
      <c r="J77"/>
      <c r="K77"/>
      <c r="L77"/>
      <c r="M77"/>
      <c r="N77"/>
      <c r="O77"/>
      <c r="P77"/>
      <c r="Q77"/>
      <c r="R77"/>
      <c r="S77"/>
      <c r="T77"/>
      <c r="U77"/>
      <c r="V77"/>
      <c r="W77"/>
      <c r="X77"/>
      <c r="Y77"/>
      <c r="Z77"/>
      <c r="AA77"/>
      <c r="AB77"/>
    </row>
    <row r="78" spans="1:28" ht="12.75" x14ac:dyDescent="0.2">
      <c r="A78" s="225"/>
      <c r="B78"/>
      <c r="C78"/>
      <c r="D78" s="224"/>
      <c r="E78"/>
      <c r="F78"/>
      <c r="G78"/>
      <c r="H78"/>
      <c r="I78"/>
      <c r="J78"/>
      <c r="K78"/>
      <c r="L78"/>
      <c r="M78"/>
      <c r="N78"/>
      <c r="O78"/>
      <c r="P78"/>
      <c r="Q78"/>
      <c r="R78"/>
      <c r="S78"/>
      <c r="T78"/>
      <c r="U78"/>
      <c r="V78"/>
      <c r="W78"/>
      <c r="X78"/>
      <c r="Y78"/>
      <c r="Z78"/>
      <c r="AA78"/>
      <c r="AB78"/>
    </row>
    <row r="79" spans="1:28" ht="12.75" x14ac:dyDescent="0.2">
      <c r="A79" s="225"/>
      <c r="B79"/>
      <c r="C79"/>
      <c r="D79" s="224"/>
      <c r="E79"/>
      <c r="F79"/>
      <c r="G79"/>
      <c r="H79"/>
      <c r="I79"/>
      <c r="J79"/>
      <c r="K79"/>
      <c r="L79"/>
      <c r="M79"/>
      <c r="N79"/>
      <c r="O79"/>
      <c r="P79"/>
      <c r="Q79"/>
      <c r="R79"/>
      <c r="S79"/>
      <c r="T79"/>
      <c r="U79"/>
      <c r="V79"/>
      <c r="W79"/>
      <c r="X79"/>
      <c r="Y79"/>
      <c r="Z79"/>
      <c r="AA79"/>
      <c r="AB79"/>
    </row>
    <row r="80" spans="1:28" ht="12.75" x14ac:dyDescent="0.2">
      <c r="A80" s="225"/>
      <c r="B80"/>
      <c r="C80"/>
      <c r="D80" s="224"/>
      <c r="E80"/>
      <c r="F80"/>
      <c r="G80"/>
      <c r="H80"/>
      <c r="I80"/>
      <c r="J80"/>
      <c r="K80"/>
      <c r="L80"/>
      <c r="M80"/>
      <c r="N80"/>
      <c r="O80"/>
      <c r="P80"/>
      <c r="Q80"/>
      <c r="R80"/>
      <c r="S80"/>
      <c r="T80"/>
      <c r="U80"/>
      <c r="V80"/>
      <c r="W80"/>
      <c r="X80"/>
      <c r="Y80"/>
      <c r="Z80"/>
      <c r="AA80"/>
      <c r="AB80"/>
    </row>
    <row r="81" spans="1:28" ht="12.75" x14ac:dyDescent="0.2">
      <c r="A81" s="225"/>
      <c r="B81"/>
      <c r="C81"/>
      <c r="D81" s="224"/>
      <c r="E81"/>
      <c r="F81"/>
      <c r="G81"/>
      <c r="H81"/>
      <c r="I81"/>
      <c r="J81"/>
      <c r="K81"/>
      <c r="L81"/>
      <c r="M81"/>
      <c r="N81"/>
      <c r="O81"/>
      <c r="P81"/>
      <c r="Q81"/>
      <c r="R81"/>
      <c r="S81"/>
      <c r="T81"/>
      <c r="U81"/>
      <c r="V81"/>
      <c r="W81"/>
      <c r="X81"/>
      <c r="Y81"/>
      <c r="Z81"/>
      <c r="AA81"/>
      <c r="AB81"/>
    </row>
    <row r="82" spans="1:28" ht="12.75" x14ac:dyDescent="0.2">
      <c r="A82" s="225"/>
      <c r="B82"/>
      <c r="C82"/>
      <c r="D82" s="224"/>
      <c r="E82"/>
      <c r="F82"/>
      <c r="G82"/>
      <c r="H82"/>
      <c r="I82"/>
      <c r="J82"/>
      <c r="K82"/>
      <c r="L82"/>
      <c r="M82"/>
      <c r="N82"/>
      <c r="O82"/>
      <c r="P82"/>
      <c r="Q82"/>
      <c r="R82"/>
      <c r="S82"/>
      <c r="T82"/>
      <c r="U82"/>
      <c r="V82"/>
      <c r="W82"/>
      <c r="X82"/>
      <c r="Y82"/>
      <c r="Z82"/>
      <c r="AA82"/>
      <c r="AB82"/>
    </row>
    <row r="83" spans="1:28" ht="12.75" x14ac:dyDescent="0.2">
      <c r="A83" s="225"/>
      <c r="B83"/>
      <c r="C83"/>
      <c r="D83" s="224"/>
      <c r="E83"/>
      <c r="F83"/>
      <c r="G83"/>
      <c r="H83"/>
      <c r="I83"/>
      <c r="J83"/>
      <c r="K83"/>
      <c r="L83"/>
      <c r="M83"/>
      <c r="N83"/>
      <c r="O83"/>
      <c r="P83"/>
      <c r="Q83"/>
      <c r="R83"/>
      <c r="S83"/>
      <c r="T83"/>
      <c r="U83"/>
      <c r="V83"/>
      <c r="W83"/>
      <c r="X83"/>
      <c r="Y83"/>
      <c r="Z83"/>
      <c r="AA83"/>
      <c r="AB83"/>
    </row>
    <row r="84" spans="1:28" ht="12.75" x14ac:dyDescent="0.2">
      <c r="A84" s="225"/>
      <c r="B84"/>
      <c r="C84"/>
      <c r="D84" s="224"/>
      <c r="E84"/>
      <c r="F84"/>
      <c r="G84"/>
      <c r="H84"/>
      <c r="I84"/>
      <c r="J84"/>
      <c r="K84"/>
      <c r="L84"/>
      <c r="M84"/>
      <c r="N84"/>
      <c r="O84"/>
      <c r="P84"/>
      <c r="Q84"/>
      <c r="R84"/>
      <c r="S84"/>
      <c r="T84"/>
      <c r="U84"/>
      <c r="V84"/>
      <c r="W84"/>
      <c r="X84"/>
      <c r="Y84"/>
      <c r="Z84"/>
      <c r="AA84"/>
      <c r="AB84"/>
    </row>
    <row r="85" spans="1:28" ht="12.75" x14ac:dyDescent="0.2">
      <c r="A85" s="225"/>
      <c r="B85"/>
      <c r="C85"/>
      <c r="D85" s="224"/>
      <c r="E85"/>
      <c r="F85"/>
      <c r="G85"/>
      <c r="H85"/>
      <c r="I85"/>
      <c r="J85"/>
      <c r="K85"/>
      <c r="L85"/>
      <c r="M85"/>
      <c r="N85"/>
      <c r="O85"/>
      <c r="P85"/>
      <c r="Q85"/>
      <c r="R85"/>
      <c r="S85"/>
      <c r="T85"/>
      <c r="U85"/>
      <c r="V85"/>
      <c r="W85"/>
      <c r="X85"/>
      <c r="Y85"/>
      <c r="Z85"/>
      <c r="AA85"/>
      <c r="AB85"/>
    </row>
    <row r="86" spans="1:28" ht="12.75" x14ac:dyDescent="0.2">
      <c r="A86" s="225"/>
      <c r="B86"/>
      <c r="C86"/>
      <c r="D86" s="224"/>
      <c r="E86"/>
      <c r="F86"/>
      <c r="G86"/>
      <c r="H86"/>
      <c r="I86"/>
      <c r="J86"/>
      <c r="K86"/>
      <c r="L86"/>
      <c r="M86"/>
      <c r="N86"/>
      <c r="O86"/>
      <c r="P86"/>
      <c r="Q86"/>
      <c r="R86"/>
      <c r="S86"/>
      <c r="T86"/>
      <c r="U86"/>
      <c r="V86"/>
      <c r="W86"/>
      <c r="X86"/>
      <c r="Y86"/>
      <c r="Z86"/>
      <c r="AA86"/>
      <c r="AB86"/>
    </row>
    <row r="87" spans="1:28" ht="12.75" x14ac:dyDescent="0.2">
      <c r="A87" s="225"/>
      <c r="B87"/>
      <c r="C87"/>
      <c r="D87" s="224"/>
      <c r="E87"/>
      <c r="F87"/>
      <c r="G87"/>
      <c r="H87"/>
      <c r="I87"/>
      <c r="J87"/>
      <c r="K87"/>
      <c r="L87"/>
      <c r="M87"/>
      <c r="N87"/>
      <c r="O87"/>
      <c r="P87"/>
      <c r="Q87"/>
      <c r="R87"/>
      <c r="S87"/>
      <c r="T87"/>
      <c r="U87"/>
      <c r="V87"/>
      <c r="W87"/>
      <c r="X87"/>
      <c r="Y87"/>
      <c r="Z87"/>
      <c r="AA87"/>
      <c r="AB87"/>
    </row>
    <row r="88" spans="1:28" ht="12.75" x14ac:dyDescent="0.2">
      <c r="A88" s="225"/>
      <c r="B88"/>
      <c r="C88"/>
      <c r="D88" s="224"/>
      <c r="E88"/>
      <c r="F88"/>
      <c r="G88"/>
      <c r="H88"/>
      <c r="I88"/>
      <c r="J88"/>
      <c r="K88"/>
      <c r="L88"/>
      <c r="M88"/>
      <c r="N88"/>
      <c r="O88"/>
      <c r="P88"/>
      <c r="Q88"/>
      <c r="R88"/>
      <c r="S88"/>
      <c r="T88"/>
      <c r="U88"/>
      <c r="V88"/>
      <c r="W88"/>
      <c r="X88"/>
      <c r="Y88"/>
      <c r="Z88"/>
      <c r="AA88"/>
      <c r="AB88"/>
    </row>
    <row r="89" spans="1:28" ht="12.75" x14ac:dyDescent="0.2">
      <c r="A89" s="225"/>
      <c r="B89"/>
      <c r="C89"/>
      <c r="D89" s="224"/>
      <c r="E89"/>
      <c r="F89"/>
      <c r="G89"/>
      <c r="H89"/>
      <c r="I89"/>
      <c r="J89"/>
      <c r="K89"/>
      <c r="L89"/>
      <c r="M89"/>
      <c r="N89"/>
      <c r="O89"/>
      <c r="P89"/>
      <c r="Q89"/>
      <c r="R89"/>
      <c r="S89"/>
      <c r="T89"/>
      <c r="U89"/>
      <c r="V89"/>
      <c r="W89"/>
      <c r="X89"/>
      <c r="Y89"/>
      <c r="Z89"/>
      <c r="AA89"/>
      <c r="AB89"/>
    </row>
    <row r="90" spans="1:28" ht="12.75" x14ac:dyDescent="0.2">
      <c r="A90" s="225"/>
      <c r="B90"/>
      <c r="C90"/>
      <c r="D90" s="224"/>
      <c r="E90"/>
      <c r="F90"/>
      <c r="G90"/>
      <c r="H90"/>
      <c r="I90"/>
      <c r="J90"/>
      <c r="K90"/>
      <c r="L90"/>
      <c r="M90"/>
      <c r="N90"/>
      <c r="O90"/>
      <c r="P90"/>
      <c r="Q90"/>
      <c r="R90"/>
      <c r="S90"/>
      <c r="T90"/>
      <c r="U90"/>
      <c r="V90"/>
      <c r="W90"/>
      <c r="X90"/>
      <c r="Y90"/>
      <c r="Z90"/>
      <c r="AA90"/>
      <c r="AB90"/>
    </row>
    <row r="91" spans="1:28" ht="12.75" x14ac:dyDescent="0.2">
      <c r="A91" s="225"/>
      <c r="B91"/>
      <c r="C91"/>
      <c r="D91" s="224"/>
      <c r="E91"/>
      <c r="F91"/>
      <c r="G91"/>
      <c r="H91"/>
      <c r="I91"/>
      <c r="J91"/>
      <c r="K91"/>
      <c r="L91"/>
      <c r="M91"/>
      <c r="N91"/>
      <c r="O91"/>
      <c r="P91"/>
      <c r="Q91"/>
      <c r="R91"/>
      <c r="S91"/>
      <c r="T91"/>
      <c r="U91"/>
      <c r="V91"/>
      <c r="W91"/>
      <c r="X91"/>
      <c r="Y91"/>
      <c r="Z91"/>
      <c r="AA91"/>
      <c r="AB91"/>
    </row>
    <row r="92" spans="1:28" ht="12.75" x14ac:dyDescent="0.2">
      <c r="A92" s="225"/>
      <c r="B92"/>
      <c r="C92"/>
      <c r="D92" s="224"/>
      <c r="E92"/>
      <c r="F92"/>
      <c r="G92"/>
      <c r="H92"/>
      <c r="I92"/>
      <c r="J92"/>
      <c r="K92"/>
      <c r="L92"/>
      <c r="M92"/>
      <c r="N92"/>
      <c r="O92"/>
      <c r="P92"/>
      <c r="Q92"/>
      <c r="R92"/>
      <c r="S92"/>
      <c r="T92"/>
      <c r="U92"/>
      <c r="V92"/>
      <c r="W92"/>
      <c r="X92"/>
      <c r="Y92"/>
      <c r="Z92"/>
      <c r="AA92"/>
      <c r="AB92"/>
    </row>
    <row r="93" spans="1:28" ht="12.75" x14ac:dyDescent="0.2">
      <c r="A93" s="225"/>
      <c r="B93"/>
      <c r="C93"/>
      <c r="D93" s="224"/>
      <c r="E93"/>
      <c r="F93"/>
      <c r="G93"/>
      <c r="H93"/>
      <c r="I93"/>
      <c r="J93"/>
      <c r="K93"/>
      <c r="L93"/>
      <c r="M93"/>
      <c r="N93"/>
      <c r="O93"/>
      <c r="P93"/>
      <c r="Q93"/>
      <c r="R93"/>
      <c r="S93"/>
      <c r="T93"/>
      <c r="U93"/>
      <c r="V93"/>
      <c r="W93"/>
      <c r="X93"/>
      <c r="Y93"/>
      <c r="Z93"/>
      <c r="AA93"/>
      <c r="AB93"/>
    </row>
    <row r="94" spans="1:28" ht="12.75" x14ac:dyDescent="0.2">
      <c r="A94" s="225"/>
      <c r="B94"/>
      <c r="C94"/>
      <c r="D94" s="224"/>
      <c r="E94"/>
      <c r="F94"/>
      <c r="G94"/>
      <c r="H94"/>
      <c r="I94"/>
      <c r="J94"/>
      <c r="K94"/>
      <c r="L94"/>
      <c r="M94"/>
      <c r="N94"/>
      <c r="O94"/>
      <c r="P94"/>
      <c r="Q94"/>
      <c r="R94"/>
      <c r="S94"/>
      <c r="T94"/>
      <c r="U94"/>
      <c r="V94"/>
      <c r="W94"/>
      <c r="X94"/>
      <c r="Y94"/>
      <c r="Z94"/>
      <c r="AA94"/>
      <c r="AB94"/>
    </row>
    <row r="95" spans="1:28" ht="12.75" x14ac:dyDescent="0.2">
      <c r="A95" s="225"/>
      <c r="B95"/>
      <c r="C95"/>
      <c r="D95" s="224"/>
      <c r="E95"/>
      <c r="F95"/>
      <c r="G95"/>
      <c r="H95"/>
      <c r="I95"/>
      <c r="J95"/>
      <c r="K95"/>
      <c r="L95"/>
      <c r="M95"/>
      <c r="N95"/>
      <c r="O95"/>
      <c r="P95"/>
      <c r="Q95"/>
      <c r="R95"/>
      <c r="S95"/>
      <c r="T95"/>
      <c r="U95"/>
      <c r="V95"/>
      <c r="W95"/>
      <c r="X95"/>
      <c r="Y95"/>
      <c r="Z95"/>
      <c r="AA95"/>
      <c r="AB95"/>
    </row>
    <row r="96" spans="1:28" ht="12.75" x14ac:dyDescent="0.2">
      <c r="A96" s="225"/>
      <c r="B96"/>
      <c r="C96"/>
      <c r="D96" s="224"/>
      <c r="E96"/>
      <c r="F96"/>
      <c r="G96"/>
      <c r="H96"/>
      <c r="I96"/>
      <c r="J96"/>
      <c r="K96"/>
      <c r="L96"/>
      <c r="M96"/>
      <c r="N96"/>
      <c r="O96"/>
      <c r="P96"/>
      <c r="Q96"/>
      <c r="R96"/>
      <c r="S96"/>
      <c r="T96"/>
      <c r="U96"/>
      <c r="V96"/>
      <c r="W96"/>
      <c r="X96"/>
      <c r="Y96"/>
      <c r="Z96"/>
      <c r="AA96"/>
      <c r="AB96"/>
    </row>
    <row r="97" spans="1:28" ht="12.75" x14ac:dyDescent="0.2">
      <c r="A97" s="225"/>
      <c r="B97"/>
      <c r="C97"/>
      <c r="D97" s="224"/>
      <c r="E97"/>
      <c r="F97"/>
      <c r="G97"/>
      <c r="H97"/>
      <c r="I97"/>
      <c r="J97"/>
      <c r="K97"/>
      <c r="L97"/>
      <c r="M97"/>
      <c r="N97"/>
      <c r="O97"/>
      <c r="P97"/>
      <c r="Q97"/>
      <c r="R97"/>
      <c r="S97"/>
      <c r="T97"/>
      <c r="U97"/>
      <c r="V97"/>
      <c r="W97"/>
      <c r="X97"/>
      <c r="Y97"/>
      <c r="Z97"/>
      <c r="AA97"/>
      <c r="AB97"/>
    </row>
    <row r="98" spans="1:28" ht="12.75" x14ac:dyDescent="0.2">
      <c r="A98" s="225"/>
      <c r="B98"/>
      <c r="C98"/>
      <c r="D98" s="224"/>
      <c r="E98"/>
      <c r="F98"/>
      <c r="G98"/>
      <c r="H98"/>
      <c r="I98"/>
      <c r="J98"/>
      <c r="K98"/>
      <c r="L98"/>
      <c r="M98"/>
      <c r="N98"/>
      <c r="O98"/>
      <c r="P98"/>
      <c r="Q98"/>
      <c r="R98"/>
      <c r="S98"/>
      <c r="T98"/>
      <c r="U98"/>
      <c r="V98"/>
      <c r="W98"/>
      <c r="X98"/>
      <c r="Y98"/>
      <c r="Z98"/>
      <c r="AA98"/>
      <c r="AB98"/>
    </row>
    <row r="99" spans="1:28" ht="12.75" x14ac:dyDescent="0.2">
      <c r="A99" s="225"/>
      <c r="B99"/>
      <c r="C99"/>
      <c r="D99" s="224"/>
      <c r="E99"/>
      <c r="F99"/>
      <c r="G99"/>
      <c r="H99"/>
      <c r="I99"/>
      <c r="J99"/>
      <c r="K99"/>
      <c r="L99"/>
      <c r="M99"/>
      <c r="N99"/>
      <c r="O99"/>
      <c r="P99"/>
      <c r="Q99"/>
      <c r="R99"/>
      <c r="S99"/>
      <c r="T99"/>
      <c r="U99"/>
      <c r="V99"/>
      <c r="W99"/>
      <c r="X99"/>
      <c r="Y99"/>
      <c r="Z99"/>
      <c r="AA99"/>
      <c r="AB99"/>
    </row>
    <row r="100" spans="1:28" ht="12.75" x14ac:dyDescent="0.2">
      <c r="A100" s="225"/>
      <c r="B100"/>
      <c r="C100"/>
      <c r="D100" s="224"/>
      <c r="E100"/>
      <c r="F100"/>
      <c r="G100"/>
      <c r="H100"/>
      <c r="I100"/>
      <c r="J100"/>
      <c r="K100"/>
      <c r="L100"/>
      <c r="M100"/>
      <c r="N100"/>
      <c r="O100"/>
      <c r="P100"/>
      <c r="Q100"/>
      <c r="R100"/>
      <c r="S100"/>
      <c r="T100"/>
      <c r="U100"/>
      <c r="V100"/>
      <c r="W100"/>
      <c r="X100"/>
      <c r="Y100"/>
      <c r="Z100"/>
      <c r="AA100"/>
      <c r="AB100"/>
    </row>
    <row r="101" spans="1:28" ht="12.75" x14ac:dyDescent="0.2">
      <c r="A101" s="225"/>
      <c r="B101"/>
      <c r="C101"/>
      <c r="D101" s="224"/>
      <c r="E101"/>
      <c r="F101"/>
      <c r="G101"/>
      <c r="H101"/>
      <c r="I101"/>
      <c r="J101"/>
      <c r="K101"/>
      <c r="L101"/>
      <c r="M101"/>
      <c r="N101"/>
      <c r="O101"/>
      <c r="P101"/>
      <c r="Q101"/>
      <c r="R101"/>
      <c r="S101"/>
      <c r="T101"/>
      <c r="U101"/>
      <c r="V101"/>
      <c r="W101"/>
      <c r="X101"/>
      <c r="Y101"/>
      <c r="Z101"/>
      <c r="AA101"/>
      <c r="AB101"/>
    </row>
    <row r="102" spans="1:28" ht="12.75" x14ac:dyDescent="0.2">
      <c r="A102" s="225"/>
      <c r="B102"/>
      <c r="C102"/>
      <c r="D102" s="224"/>
      <c r="E102"/>
      <c r="F102"/>
      <c r="G102"/>
      <c r="H102"/>
      <c r="I102"/>
      <c r="J102"/>
      <c r="K102"/>
      <c r="L102"/>
      <c r="M102"/>
      <c r="N102"/>
      <c r="O102"/>
      <c r="P102"/>
      <c r="Q102"/>
      <c r="R102"/>
      <c r="S102"/>
      <c r="T102"/>
      <c r="U102"/>
      <c r="V102"/>
      <c r="W102"/>
      <c r="X102"/>
      <c r="Y102"/>
      <c r="Z102"/>
      <c r="AA102"/>
      <c r="AB102"/>
    </row>
    <row r="103" spans="1:28" ht="12.75" x14ac:dyDescent="0.2">
      <c r="A103" s="225"/>
      <c r="B103"/>
      <c r="C103"/>
      <c r="D103" s="224"/>
      <c r="E103"/>
      <c r="F103"/>
      <c r="G103"/>
      <c r="H103"/>
      <c r="I103"/>
      <c r="J103"/>
      <c r="K103"/>
      <c r="L103"/>
      <c r="M103"/>
      <c r="N103"/>
      <c r="O103"/>
      <c r="P103"/>
      <c r="Q103"/>
      <c r="R103"/>
      <c r="S103"/>
      <c r="T103"/>
      <c r="U103"/>
      <c r="V103"/>
      <c r="W103"/>
      <c r="X103"/>
      <c r="Y103"/>
      <c r="Z103"/>
      <c r="AA103"/>
      <c r="AB103"/>
    </row>
    <row r="104" spans="1:28" ht="12.75" x14ac:dyDescent="0.2">
      <c r="A104" s="225"/>
      <c r="B104"/>
      <c r="C104"/>
      <c r="D104" s="224"/>
      <c r="E104"/>
      <c r="F104"/>
      <c r="G104"/>
      <c r="H104"/>
      <c r="I104"/>
      <c r="J104"/>
      <c r="K104"/>
      <c r="L104"/>
      <c r="M104"/>
      <c r="N104"/>
      <c r="O104"/>
      <c r="P104"/>
      <c r="Q104"/>
      <c r="R104"/>
      <c r="S104"/>
      <c r="T104"/>
      <c r="U104"/>
      <c r="V104"/>
      <c r="W104"/>
      <c r="X104"/>
      <c r="Y104"/>
      <c r="Z104"/>
      <c r="AA104"/>
      <c r="AB104"/>
    </row>
    <row r="105" spans="1:28" ht="12.75" x14ac:dyDescent="0.2">
      <c r="A105" s="225"/>
      <c r="B105"/>
      <c r="C105"/>
      <c r="D105" s="224"/>
      <c r="E105"/>
      <c r="F105"/>
      <c r="G105"/>
      <c r="H105"/>
      <c r="I105"/>
      <c r="J105"/>
      <c r="K105"/>
      <c r="L105"/>
      <c r="M105"/>
      <c r="N105"/>
      <c r="O105"/>
      <c r="P105"/>
      <c r="Q105"/>
      <c r="R105"/>
      <c r="S105"/>
      <c r="T105"/>
      <c r="U105"/>
      <c r="V105"/>
      <c r="W105"/>
      <c r="X105"/>
      <c r="Y105"/>
      <c r="Z105"/>
      <c r="AA105"/>
      <c r="AB105"/>
    </row>
    <row r="106" spans="1:28" ht="12.75" x14ac:dyDescent="0.2">
      <c r="A106" s="225"/>
      <c r="B106"/>
      <c r="C106"/>
      <c r="D106" s="224"/>
      <c r="E106"/>
      <c r="F106"/>
      <c r="G106"/>
      <c r="H106"/>
      <c r="I106"/>
      <c r="J106"/>
      <c r="K106"/>
      <c r="L106"/>
      <c r="M106"/>
      <c r="N106"/>
      <c r="O106"/>
      <c r="P106"/>
      <c r="Q106"/>
      <c r="R106"/>
      <c r="S106"/>
      <c r="T106"/>
      <c r="U106"/>
      <c r="V106"/>
      <c r="W106"/>
      <c r="X106"/>
      <c r="Y106"/>
      <c r="Z106"/>
      <c r="AA106"/>
      <c r="AB106"/>
    </row>
    <row r="107" spans="1:28" ht="12.75" x14ac:dyDescent="0.2">
      <c r="A107" s="225"/>
      <c r="B107"/>
      <c r="C107"/>
      <c r="D107" s="224"/>
      <c r="E107"/>
      <c r="F107"/>
      <c r="G107"/>
      <c r="H107"/>
      <c r="I107"/>
      <c r="J107"/>
      <c r="K107"/>
      <c r="L107"/>
      <c r="M107"/>
      <c r="N107"/>
      <c r="O107"/>
      <c r="P107"/>
      <c r="Q107"/>
      <c r="R107"/>
      <c r="S107"/>
      <c r="T107"/>
      <c r="U107"/>
      <c r="V107"/>
      <c r="W107"/>
      <c r="X107"/>
      <c r="Y107"/>
      <c r="Z107"/>
      <c r="AA107"/>
      <c r="AB107"/>
    </row>
    <row r="108" spans="1:28" ht="12.75" x14ac:dyDescent="0.2">
      <c r="A108" s="225"/>
      <c r="B108"/>
      <c r="C108"/>
      <c r="D108" s="224"/>
      <c r="E108"/>
      <c r="F108"/>
      <c r="G108"/>
      <c r="H108"/>
      <c r="I108"/>
      <c r="J108"/>
      <c r="K108"/>
      <c r="L108"/>
      <c r="M108"/>
      <c r="N108"/>
      <c r="O108"/>
      <c r="P108"/>
      <c r="Q108"/>
      <c r="R108"/>
      <c r="S108"/>
      <c r="T108"/>
      <c r="U108"/>
      <c r="V108"/>
      <c r="W108"/>
      <c r="X108"/>
      <c r="Y108"/>
      <c r="Z108"/>
      <c r="AA108"/>
      <c r="AB108"/>
    </row>
    <row r="109" spans="1:28" ht="12.75" x14ac:dyDescent="0.2">
      <c r="A109" s="225"/>
      <c r="B109"/>
      <c r="C109"/>
      <c r="D109" s="224"/>
      <c r="E109"/>
      <c r="F109"/>
      <c r="G109"/>
      <c r="H109"/>
      <c r="I109"/>
      <c r="J109"/>
      <c r="K109"/>
      <c r="L109"/>
      <c r="M109"/>
      <c r="N109"/>
      <c r="O109"/>
      <c r="P109"/>
      <c r="Q109"/>
      <c r="R109"/>
      <c r="S109"/>
      <c r="T109"/>
      <c r="U109"/>
      <c r="V109"/>
      <c r="W109"/>
      <c r="X109"/>
      <c r="Y109"/>
      <c r="Z109"/>
      <c r="AA109"/>
      <c r="AB109"/>
    </row>
    <row r="110" spans="1:28" ht="12.75" x14ac:dyDescent="0.2">
      <c r="A110" s="225"/>
      <c r="B110"/>
      <c r="C110"/>
      <c r="D110" s="224"/>
      <c r="E110"/>
      <c r="F110"/>
      <c r="G110"/>
      <c r="H110"/>
      <c r="I110"/>
      <c r="J110"/>
      <c r="K110"/>
      <c r="L110"/>
      <c r="M110"/>
      <c r="N110"/>
      <c r="O110"/>
      <c r="P110"/>
      <c r="Q110"/>
      <c r="R110"/>
      <c r="S110"/>
      <c r="T110"/>
      <c r="U110"/>
      <c r="V110"/>
      <c r="W110"/>
      <c r="X110"/>
      <c r="Y110"/>
      <c r="Z110"/>
      <c r="AA110"/>
      <c r="AB110"/>
    </row>
    <row r="111" spans="1:28" ht="12.75" x14ac:dyDescent="0.2">
      <c r="A111" s="225"/>
      <c r="B111"/>
      <c r="C111"/>
      <c r="D111" s="224"/>
      <c r="E111"/>
      <c r="F111"/>
      <c r="G111"/>
      <c r="H111"/>
      <c r="I111"/>
      <c r="J111"/>
      <c r="K111"/>
      <c r="L111"/>
      <c r="M111"/>
      <c r="N111"/>
      <c r="O111"/>
      <c r="P111"/>
      <c r="Q111"/>
      <c r="R111"/>
      <c r="S111"/>
      <c r="T111"/>
      <c r="U111"/>
      <c r="V111"/>
      <c r="W111"/>
      <c r="X111"/>
      <c r="Y111"/>
      <c r="Z111"/>
      <c r="AA111"/>
      <c r="AB111"/>
    </row>
    <row r="112" spans="1:28" ht="12.75" x14ac:dyDescent="0.2">
      <c r="A112" s="225"/>
      <c r="B112"/>
      <c r="C112"/>
      <c r="D112" s="224"/>
      <c r="E112"/>
      <c r="F112"/>
      <c r="G112"/>
      <c r="H112"/>
      <c r="I112"/>
      <c r="J112"/>
      <c r="K112"/>
      <c r="L112"/>
      <c r="M112"/>
      <c r="N112"/>
      <c r="O112"/>
      <c r="P112"/>
      <c r="Q112"/>
      <c r="R112"/>
      <c r="S112"/>
      <c r="T112"/>
      <c r="U112"/>
      <c r="V112"/>
      <c r="W112"/>
      <c r="X112"/>
      <c r="Y112"/>
      <c r="Z112"/>
      <c r="AA112"/>
      <c r="AB112"/>
    </row>
    <row r="113" spans="1:28" ht="12.75" x14ac:dyDescent="0.2">
      <c r="A113" s="225"/>
      <c r="B113"/>
      <c r="C113"/>
      <c r="D113" s="224"/>
      <c r="E113"/>
      <c r="F113"/>
      <c r="G113"/>
      <c r="H113"/>
      <c r="I113"/>
      <c r="J113"/>
      <c r="K113"/>
      <c r="L113"/>
      <c r="M113"/>
      <c r="N113"/>
      <c r="O113"/>
      <c r="P113"/>
      <c r="Q113"/>
      <c r="R113"/>
      <c r="S113"/>
      <c r="T113"/>
      <c r="U113"/>
      <c r="V113"/>
      <c r="W113"/>
      <c r="X113"/>
      <c r="Y113"/>
      <c r="Z113"/>
      <c r="AA113"/>
      <c r="AB113"/>
    </row>
    <row r="114" spans="1:28" ht="12.75" x14ac:dyDescent="0.2">
      <c r="A114" s="225"/>
      <c r="B114"/>
      <c r="C114"/>
      <c r="D114" s="224"/>
      <c r="E114"/>
      <c r="F114"/>
      <c r="G114"/>
      <c r="H114"/>
      <c r="I114"/>
      <c r="J114"/>
      <c r="K114"/>
      <c r="L114"/>
      <c r="M114"/>
      <c r="N114"/>
      <c r="O114"/>
      <c r="P114"/>
      <c r="Q114"/>
      <c r="R114"/>
      <c r="S114"/>
      <c r="T114"/>
      <c r="U114"/>
      <c r="V114"/>
      <c r="W114"/>
      <c r="X114"/>
      <c r="Y114"/>
      <c r="Z114"/>
      <c r="AA114"/>
      <c r="AB114"/>
    </row>
    <row r="115" spans="1:28" ht="12.75" x14ac:dyDescent="0.2">
      <c r="A115" s="225"/>
      <c r="B115"/>
      <c r="C115"/>
      <c r="D115" s="224"/>
      <c r="E115"/>
      <c r="F115"/>
      <c r="G115"/>
      <c r="H115"/>
      <c r="I115"/>
      <c r="J115"/>
      <c r="K115"/>
      <c r="L115"/>
      <c r="M115"/>
      <c r="N115"/>
      <c r="O115"/>
      <c r="P115"/>
      <c r="Q115"/>
      <c r="R115"/>
      <c r="S115"/>
      <c r="T115"/>
      <c r="U115"/>
      <c r="V115"/>
      <c r="W115"/>
      <c r="X115"/>
      <c r="Y115"/>
      <c r="Z115"/>
      <c r="AA115"/>
      <c r="AB115"/>
    </row>
    <row r="116" spans="1:28" ht="12.75" x14ac:dyDescent="0.2">
      <c r="A116" s="225"/>
      <c r="B116"/>
      <c r="C116"/>
      <c r="D116" s="224"/>
      <c r="E116"/>
      <c r="F116"/>
      <c r="G116"/>
      <c r="H116"/>
      <c r="I116"/>
      <c r="J116"/>
      <c r="K116"/>
      <c r="L116"/>
      <c r="M116"/>
      <c r="N116"/>
      <c r="O116"/>
      <c r="P116"/>
      <c r="Q116"/>
      <c r="R116"/>
      <c r="S116"/>
      <c r="T116"/>
      <c r="U116"/>
      <c r="V116"/>
      <c r="W116"/>
      <c r="X116"/>
      <c r="Y116"/>
      <c r="Z116"/>
      <c r="AA116"/>
      <c r="AB116"/>
    </row>
    <row r="117" spans="1:28" ht="12.75" x14ac:dyDescent="0.2">
      <c r="A117" s="225"/>
      <c r="B117"/>
      <c r="C117"/>
      <c r="D117" s="224"/>
      <c r="E117"/>
      <c r="F117"/>
      <c r="G117"/>
      <c r="H117"/>
      <c r="I117"/>
      <c r="J117"/>
      <c r="K117"/>
      <c r="L117"/>
      <c r="M117"/>
      <c r="N117"/>
      <c r="O117"/>
      <c r="P117"/>
      <c r="Q117"/>
      <c r="R117"/>
      <c r="S117"/>
      <c r="T117"/>
      <c r="U117"/>
      <c r="V117"/>
      <c r="W117"/>
      <c r="X117"/>
      <c r="Y117"/>
      <c r="Z117"/>
      <c r="AA117"/>
      <c r="AB117"/>
    </row>
    <row r="118" spans="1:28" ht="12.75" x14ac:dyDescent="0.2">
      <c r="A118" s="225"/>
      <c r="B118"/>
      <c r="C118"/>
      <c r="D118" s="224"/>
      <c r="E118"/>
      <c r="F118"/>
      <c r="G118"/>
      <c r="H118"/>
      <c r="I118"/>
      <c r="J118"/>
      <c r="K118"/>
      <c r="L118"/>
      <c r="M118"/>
      <c r="N118"/>
      <c r="O118"/>
      <c r="P118"/>
      <c r="Q118"/>
      <c r="R118"/>
      <c r="S118"/>
      <c r="T118"/>
      <c r="U118"/>
      <c r="V118"/>
      <c r="W118"/>
      <c r="X118"/>
      <c r="Y118"/>
      <c r="Z118"/>
      <c r="AA118"/>
      <c r="AB118"/>
    </row>
    <row r="119" spans="1:28" ht="12.75" x14ac:dyDescent="0.2">
      <c r="A119" s="225"/>
      <c r="B119"/>
      <c r="C119"/>
      <c r="D119" s="224"/>
      <c r="E119"/>
      <c r="F119"/>
      <c r="G119"/>
      <c r="H119"/>
      <c r="I119"/>
      <c r="J119"/>
      <c r="K119"/>
      <c r="L119"/>
      <c r="M119"/>
      <c r="N119"/>
      <c r="O119"/>
      <c r="P119"/>
      <c r="Q119"/>
      <c r="R119"/>
      <c r="S119"/>
      <c r="T119"/>
      <c r="U119"/>
      <c r="V119"/>
      <c r="W119"/>
      <c r="X119"/>
      <c r="Y119"/>
      <c r="Z119"/>
      <c r="AA119"/>
      <c r="AB119"/>
    </row>
    <row r="120" spans="1:28" ht="12.75" x14ac:dyDescent="0.2">
      <c r="A120" s="225"/>
      <c r="B120"/>
      <c r="C120"/>
      <c r="D120" s="224"/>
      <c r="E120"/>
      <c r="F120"/>
      <c r="G120"/>
      <c r="H120"/>
      <c r="I120"/>
      <c r="J120"/>
      <c r="K120"/>
      <c r="L120"/>
      <c r="M120"/>
      <c r="N120"/>
      <c r="O120"/>
      <c r="P120"/>
      <c r="Q120"/>
      <c r="R120"/>
      <c r="S120"/>
      <c r="T120"/>
      <c r="U120"/>
      <c r="V120"/>
      <c r="W120"/>
      <c r="X120"/>
      <c r="Y120"/>
      <c r="Z120"/>
      <c r="AA120"/>
      <c r="AB120"/>
    </row>
    <row r="121" spans="1:28" ht="12.75" x14ac:dyDescent="0.2">
      <c r="A121" s="225"/>
      <c r="B121"/>
      <c r="C121"/>
      <c r="D121" s="224"/>
      <c r="E121"/>
      <c r="F121"/>
      <c r="G121"/>
      <c r="H121"/>
      <c r="I121"/>
      <c r="J121"/>
      <c r="K121"/>
      <c r="L121"/>
      <c r="M121"/>
      <c r="N121"/>
      <c r="O121"/>
      <c r="P121"/>
      <c r="Q121"/>
      <c r="R121"/>
      <c r="S121"/>
      <c r="T121"/>
      <c r="U121"/>
      <c r="V121"/>
      <c r="W121"/>
      <c r="X121"/>
      <c r="Y121"/>
      <c r="Z121"/>
      <c r="AA121"/>
      <c r="AB121"/>
    </row>
    <row r="122" spans="1:28" ht="12.75" x14ac:dyDescent="0.2">
      <c r="A122" s="225"/>
      <c r="B122"/>
      <c r="C122"/>
      <c r="D122" s="224"/>
      <c r="E122"/>
      <c r="F122"/>
      <c r="G122"/>
      <c r="H122"/>
      <c r="I122"/>
      <c r="J122"/>
      <c r="K122"/>
      <c r="L122"/>
      <c r="M122"/>
      <c r="N122"/>
      <c r="O122"/>
      <c r="P122"/>
      <c r="Q122"/>
      <c r="R122"/>
      <c r="S122"/>
      <c r="T122"/>
      <c r="U122"/>
      <c r="V122"/>
      <c r="W122"/>
      <c r="X122"/>
      <c r="Y122"/>
      <c r="Z122"/>
      <c r="AA122"/>
      <c r="AB122"/>
    </row>
    <row r="123" spans="1:28" ht="12.75" x14ac:dyDescent="0.2">
      <c r="A123" s="225"/>
      <c r="B123"/>
      <c r="C123"/>
      <c r="D123" s="224"/>
      <c r="E123"/>
      <c r="F123"/>
      <c r="G123"/>
      <c r="H123"/>
      <c r="I123"/>
      <c r="J123"/>
      <c r="K123"/>
      <c r="L123"/>
      <c r="M123"/>
      <c r="N123"/>
      <c r="O123"/>
      <c r="P123"/>
      <c r="Q123"/>
      <c r="R123"/>
      <c r="S123"/>
      <c r="T123"/>
      <c r="U123"/>
      <c r="V123"/>
      <c r="W123"/>
      <c r="X123"/>
      <c r="Y123"/>
      <c r="Z123"/>
      <c r="AA123"/>
      <c r="AB123"/>
    </row>
    <row r="124" spans="1:28" ht="12.75" x14ac:dyDescent="0.2">
      <c r="A124" s="225"/>
      <c r="B124"/>
      <c r="C124"/>
      <c r="D124" s="224"/>
      <c r="E124"/>
      <c r="F124"/>
      <c r="G124"/>
      <c r="H124"/>
      <c r="I124"/>
      <c r="J124"/>
      <c r="K124"/>
      <c r="L124"/>
      <c r="M124"/>
      <c r="N124"/>
      <c r="O124"/>
      <c r="P124"/>
      <c r="Q124"/>
      <c r="R124"/>
      <c r="S124"/>
      <c r="T124"/>
      <c r="U124"/>
      <c r="V124"/>
      <c r="W124"/>
      <c r="X124"/>
      <c r="Y124"/>
      <c r="Z124"/>
      <c r="AA124"/>
      <c r="AB124"/>
    </row>
    <row r="125" spans="1:28" ht="12.75" x14ac:dyDescent="0.2">
      <c r="A125" s="225"/>
      <c r="B125"/>
      <c r="C125"/>
      <c r="D125" s="224"/>
      <c r="E125"/>
      <c r="F125"/>
      <c r="G125"/>
      <c r="H125"/>
      <c r="I125"/>
      <c r="J125"/>
      <c r="K125"/>
      <c r="L125"/>
      <c r="M125"/>
      <c r="N125"/>
      <c r="O125"/>
      <c r="P125"/>
      <c r="Q125"/>
      <c r="R125"/>
      <c r="S125"/>
      <c r="T125"/>
      <c r="U125"/>
      <c r="V125"/>
      <c r="W125"/>
      <c r="X125"/>
      <c r="Y125"/>
      <c r="Z125"/>
      <c r="AA125"/>
      <c r="AB125"/>
    </row>
    <row r="126" spans="1:28" ht="12.75" x14ac:dyDescent="0.2">
      <c r="A126" s="225"/>
      <c r="B126"/>
      <c r="C126"/>
      <c r="D126" s="224"/>
      <c r="E126"/>
      <c r="F126"/>
      <c r="G126"/>
      <c r="H126"/>
      <c r="I126"/>
      <c r="J126"/>
      <c r="K126"/>
      <c r="L126"/>
      <c r="M126"/>
      <c r="N126"/>
      <c r="O126"/>
      <c r="P126"/>
      <c r="Q126"/>
      <c r="R126"/>
      <c r="S126"/>
      <c r="T126"/>
      <c r="U126"/>
      <c r="V126"/>
      <c r="W126"/>
      <c r="X126"/>
      <c r="Y126"/>
      <c r="Z126"/>
      <c r="AA126"/>
      <c r="AB126"/>
    </row>
    <row r="127" spans="1:28" ht="12.75" x14ac:dyDescent="0.2">
      <c r="A127" s="225"/>
      <c r="B127"/>
      <c r="C127"/>
      <c r="D127" s="224"/>
      <c r="E127"/>
      <c r="F127"/>
      <c r="G127"/>
      <c r="H127"/>
      <c r="I127"/>
      <c r="J127"/>
      <c r="K127"/>
      <c r="L127"/>
      <c r="M127"/>
      <c r="N127"/>
      <c r="O127"/>
      <c r="P127"/>
      <c r="Q127"/>
      <c r="R127"/>
      <c r="S127"/>
      <c r="T127"/>
      <c r="U127"/>
      <c r="V127"/>
      <c r="W127"/>
      <c r="X127"/>
      <c r="Y127"/>
      <c r="Z127"/>
      <c r="AA127"/>
      <c r="AB127"/>
    </row>
    <row r="128" spans="1:28" ht="12.75" x14ac:dyDescent="0.2">
      <c r="A128" s="225"/>
      <c r="B128"/>
      <c r="C128"/>
      <c r="D128" s="224"/>
      <c r="E128"/>
      <c r="F128"/>
      <c r="G128"/>
      <c r="H128"/>
      <c r="I128"/>
      <c r="J128"/>
      <c r="K128"/>
      <c r="L128"/>
      <c r="M128"/>
      <c r="N128"/>
      <c r="O128"/>
      <c r="P128"/>
      <c r="Q128"/>
      <c r="R128"/>
      <c r="S128"/>
      <c r="T128"/>
      <c r="U128"/>
      <c r="V128"/>
      <c r="W128"/>
      <c r="X128"/>
      <c r="Y128"/>
      <c r="Z128"/>
      <c r="AA128"/>
      <c r="AB128"/>
    </row>
    <row r="129" spans="1:28" ht="12.75" x14ac:dyDescent="0.2">
      <c r="A129" s="225"/>
      <c r="B129"/>
      <c r="C129"/>
      <c r="D129" s="224"/>
      <c r="E129"/>
      <c r="F129"/>
      <c r="G129"/>
      <c r="H129"/>
      <c r="I129"/>
      <c r="J129"/>
      <c r="K129"/>
      <c r="L129"/>
      <c r="M129"/>
      <c r="N129"/>
      <c r="O129"/>
      <c r="P129"/>
      <c r="Q129"/>
      <c r="R129"/>
      <c r="S129"/>
      <c r="T129"/>
      <c r="U129"/>
      <c r="V129"/>
      <c r="W129"/>
      <c r="X129"/>
      <c r="Y129"/>
      <c r="Z129"/>
      <c r="AA129"/>
      <c r="AB129"/>
    </row>
    <row r="130" spans="1:28" ht="12.75" x14ac:dyDescent="0.2">
      <c r="A130" s="225"/>
      <c r="B130"/>
      <c r="C130"/>
      <c r="D130" s="224"/>
      <c r="E130"/>
      <c r="F130"/>
      <c r="G130"/>
      <c r="H130"/>
      <c r="I130"/>
      <c r="J130"/>
      <c r="K130"/>
      <c r="L130"/>
      <c r="M130"/>
      <c r="N130"/>
      <c r="O130"/>
      <c r="P130"/>
      <c r="Q130"/>
      <c r="R130"/>
      <c r="S130"/>
      <c r="T130"/>
      <c r="U130"/>
      <c r="V130"/>
      <c r="W130"/>
      <c r="X130"/>
      <c r="Y130"/>
      <c r="Z130"/>
      <c r="AA130"/>
      <c r="AB130"/>
    </row>
    <row r="131" spans="1:28" ht="12.75" x14ac:dyDescent="0.2">
      <c r="A131" s="225"/>
      <c r="B131"/>
      <c r="C131"/>
      <c r="D131" s="224"/>
      <c r="E131"/>
      <c r="F131"/>
      <c r="G131"/>
      <c r="H131"/>
      <c r="I131"/>
      <c r="J131"/>
      <c r="K131"/>
      <c r="L131"/>
      <c r="M131"/>
      <c r="N131"/>
      <c r="O131"/>
      <c r="P131"/>
      <c r="Q131"/>
      <c r="R131"/>
      <c r="S131"/>
      <c r="T131"/>
      <c r="U131"/>
      <c r="V131"/>
      <c r="W131"/>
      <c r="X131"/>
      <c r="Y131"/>
      <c r="Z131"/>
      <c r="AA131"/>
      <c r="AB131"/>
    </row>
    <row r="132" spans="1:28" ht="12.75" x14ac:dyDescent="0.2">
      <c r="A132" s="225"/>
      <c r="B132"/>
      <c r="C132"/>
      <c r="D132" s="224"/>
      <c r="E132"/>
      <c r="F132"/>
      <c r="G132"/>
      <c r="H132"/>
      <c r="I132"/>
      <c r="J132"/>
      <c r="K132"/>
      <c r="L132"/>
      <c r="M132"/>
      <c r="N132"/>
      <c r="O132"/>
      <c r="P132"/>
      <c r="Q132"/>
      <c r="R132"/>
      <c r="S132"/>
      <c r="T132"/>
      <c r="U132"/>
      <c r="V132"/>
      <c r="W132"/>
      <c r="X132"/>
      <c r="Y132"/>
      <c r="Z132"/>
      <c r="AA132"/>
      <c r="AB132"/>
    </row>
    <row r="133" spans="1:28" ht="12.75" x14ac:dyDescent="0.2">
      <c r="A133" s="225"/>
      <c r="B133"/>
      <c r="C133"/>
      <c r="D133" s="224"/>
      <c r="E133"/>
      <c r="F133"/>
      <c r="G133"/>
      <c r="H133"/>
      <c r="I133"/>
      <c r="J133"/>
      <c r="K133"/>
      <c r="L133"/>
      <c r="M133"/>
      <c r="N133"/>
      <c r="O133"/>
      <c r="P133"/>
      <c r="Q133"/>
      <c r="R133"/>
      <c r="S133"/>
      <c r="T133"/>
      <c r="U133"/>
      <c r="V133"/>
      <c r="W133"/>
      <c r="X133"/>
      <c r="Y133"/>
      <c r="Z133"/>
      <c r="AA133"/>
      <c r="AB133"/>
    </row>
    <row r="134" spans="1:28" ht="12.75" x14ac:dyDescent="0.2">
      <c r="A134" s="225"/>
      <c r="B134"/>
      <c r="C134"/>
      <c r="D134" s="224"/>
      <c r="E134"/>
      <c r="F134"/>
      <c r="G134"/>
      <c r="H134"/>
      <c r="I134"/>
      <c r="J134"/>
      <c r="K134"/>
      <c r="L134"/>
      <c r="M134"/>
      <c r="N134"/>
      <c r="O134"/>
      <c r="P134"/>
      <c r="Q134"/>
      <c r="R134"/>
      <c r="S134"/>
      <c r="T134"/>
      <c r="U134"/>
      <c r="V134"/>
      <c r="W134"/>
      <c r="X134"/>
      <c r="Y134"/>
      <c r="Z134"/>
      <c r="AA134"/>
      <c r="AB134"/>
    </row>
    <row r="135" spans="1:28" ht="12.75" x14ac:dyDescent="0.2">
      <c r="A135" s="225"/>
      <c r="B135"/>
      <c r="C135"/>
      <c r="D135" s="224"/>
      <c r="E135"/>
      <c r="F135"/>
      <c r="G135"/>
      <c r="H135"/>
      <c r="I135"/>
      <c r="J135"/>
      <c r="K135"/>
      <c r="L135"/>
      <c r="M135"/>
      <c r="N135"/>
      <c r="O135"/>
      <c r="P135"/>
      <c r="Q135"/>
      <c r="R135"/>
      <c r="S135"/>
      <c r="T135"/>
      <c r="U135"/>
      <c r="V135"/>
      <c r="W135"/>
      <c r="X135"/>
      <c r="Y135"/>
      <c r="Z135"/>
      <c r="AA135"/>
      <c r="AB135"/>
    </row>
    <row r="136" spans="1:28" ht="12.75" x14ac:dyDescent="0.2">
      <c r="A136" s="225"/>
      <c r="B136"/>
      <c r="C136"/>
      <c r="D136" s="224"/>
      <c r="E136"/>
      <c r="F136"/>
      <c r="G136"/>
      <c r="H136"/>
      <c r="I136"/>
      <c r="J136"/>
      <c r="K136"/>
      <c r="L136"/>
      <c r="M136"/>
      <c r="N136"/>
      <c r="O136"/>
      <c r="P136"/>
      <c r="Q136"/>
      <c r="R136"/>
      <c r="S136"/>
      <c r="T136"/>
      <c r="U136"/>
      <c r="V136"/>
      <c r="W136"/>
      <c r="X136"/>
      <c r="Y136"/>
      <c r="Z136"/>
      <c r="AA136"/>
      <c r="AB136"/>
    </row>
    <row r="137" spans="1:28" ht="12.75" x14ac:dyDescent="0.2">
      <c r="A137" s="225"/>
      <c r="B137"/>
      <c r="C137"/>
      <c r="D137" s="224"/>
      <c r="E137"/>
      <c r="F137"/>
      <c r="G137"/>
      <c r="H137"/>
      <c r="I137"/>
      <c r="J137"/>
      <c r="K137"/>
      <c r="L137"/>
      <c r="M137"/>
      <c r="N137"/>
      <c r="O137"/>
      <c r="P137"/>
      <c r="Q137"/>
      <c r="R137"/>
      <c r="S137"/>
      <c r="T137"/>
      <c r="U137"/>
      <c r="V137"/>
      <c r="W137"/>
      <c r="X137"/>
      <c r="Y137"/>
      <c r="Z137"/>
      <c r="AA137"/>
      <c r="AB137"/>
    </row>
    <row r="138" spans="1:28" ht="12.75" x14ac:dyDescent="0.2">
      <c r="A138" s="225"/>
      <c r="B138"/>
      <c r="C138"/>
      <c r="D138" s="224"/>
      <c r="E138"/>
      <c r="F138"/>
      <c r="G138"/>
      <c r="H138"/>
      <c r="I138"/>
      <c r="J138"/>
      <c r="K138"/>
      <c r="L138"/>
      <c r="M138"/>
      <c r="N138"/>
      <c r="O138"/>
      <c r="P138"/>
      <c r="Q138"/>
      <c r="R138"/>
      <c r="S138"/>
      <c r="T138"/>
      <c r="U138"/>
      <c r="V138"/>
      <c r="W138"/>
      <c r="X138"/>
      <c r="Y138"/>
      <c r="Z138"/>
      <c r="AA138"/>
      <c r="AB138"/>
    </row>
    <row r="139" spans="1:28" ht="12.75" x14ac:dyDescent="0.2">
      <c r="A139" s="225"/>
      <c r="B139"/>
      <c r="C139"/>
      <c r="D139" s="224"/>
      <c r="E139"/>
      <c r="F139"/>
      <c r="G139"/>
      <c r="H139"/>
      <c r="I139"/>
      <c r="J139"/>
      <c r="K139"/>
      <c r="L139"/>
      <c r="M139"/>
      <c r="N139"/>
      <c r="O139"/>
      <c r="P139"/>
      <c r="Q139"/>
      <c r="R139"/>
      <c r="S139"/>
      <c r="T139"/>
      <c r="U139"/>
      <c r="V139"/>
      <c r="W139"/>
      <c r="X139"/>
      <c r="Y139"/>
      <c r="Z139"/>
      <c r="AA139"/>
      <c r="AB139"/>
    </row>
    <row r="140" spans="1:28" ht="12.75" x14ac:dyDescent="0.2">
      <c r="A140" s="225"/>
      <c r="B140"/>
      <c r="C140"/>
      <c r="D140" s="224"/>
      <c r="E140"/>
      <c r="F140"/>
      <c r="G140"/>
      <c r="H140"/>
      <c r="I140"/>
      <c r="J140"/>
      <c r="K140"/>
      <c r="L140"/>
      <c r="M140"/>
      <c r="N140"/>
      <c r="O140"/>
      <c r="P140"/>
      <c r="Q140"/>
      <c r="R140"/>
      <c r="S140"/>
      <c r="T140"/>
      <c r="U140"/>
      <c r="V140"/>
      <c r="W140"/>
      <c r="X140"/>
      <c r="Y140"/>
      <c r="Z140"/>
      <c r="AA140"/>
      <c r="AB140"/>
    </row>
    <row r="141" spans="1:28" ht="12.75" x14ac:dyDescent="0.2">
      <c r="A141" s="225"/>
      <c r="B141"/>
      <c r="C141"/>
      <c r="D141" s="224"/>
      <c r="E141"/>
      <c r="F141"/>
      <c r="G141"/>
      <c r="H141"/>
      <c r="I141"/>
      <c r="J141"/>
      <c r="K141"/>
      <c r="L141"/>
      <c r="M141"/>
      <c r="N141"/>
      <c r="O141"/>
      <c r="P141"/>
      <c r="Q141"/>
      <c r="R141"/>
      <c r="S141"/>
      <c r="T141"/>
      <c r="U141"/>
      <c r="V141"/>
      <c r="W141"/>
      <c r="X141"/>
      <c r="Y141"/>
      <c r="Z141"/>
      <c r="AA141"/>
      <c r="AB141"/>
    </row>
    <row r="142" spans="1:28" ht="12.75" x14ac:dyDescent="0.2">
      <c r="A142" s="225"/>
      <c r="B142"/>
      <c r="C142"/>
      <c r="D142" s="224"/>
      <c r="E142"/>
      <c r="F142"/>
      <c r="G142"/>
      <c r="H142"/>
      <c r="I142"/>
      <c r="J142"/>
      <c r="K142"/>
      <c r="L142"/>
      <c r="M142"/>
      <c r="N142"/>
      <c r="O142"/>
      <c r="P142"/>
      <c r="Q142"/>
      <c r="R142"/>
      <c r="S142"/>
      <c r="T142"/>
      <c r="U142"/>
      <c r="V142"/>
      <c r="W142"/>
      <c r="X142"/>
      <c r="Y142"/>
      <c r="Z142"/>
      <c r="AA142"/>
      <c r="AB142"/>
    </row>
    <row r="143" spans="1:28" ht="12.75" x14ac:dyDescent="0.2">
      <c r="A143" s="225"/>
      <c r="B143"/>
      <c r="C143"/>
      <c r="D143" s="224"/>
      <c r="E143"/>
      <c r="F143"/>
      <c r="G143"/>
      <c r="H143"/>
      <c r="I143"/>
      <c r="J143"/>
      <c r="K143"/>
      <c r="L143"/>
      <c r="M143"/>
      <c r="N143"/>
      <c r="O143"/>
      <c r="P143"/>
      <c r="Q143"/>
      <c r="R143"/>
      <c r="S143"/>
      <c r="T143"/>
      <c r="U143"/>
      <c r="V143"/>
      <c r="W143"/>
      <c r="X143"/>
      <c r="Y143"/>
      <c r="Z143"/>
      <c r="AA143"/>
      <c r="AB143"/>
    </row>
    <row r="144" spans="1:28" ht="12.75" x14ac:dyDescent="0.2">
      <c r="A144" s="225"/>
      <c r="B144"/>
      <c r="C144"/>
      <c r="D144" s="224"/>
      <c r="E144"/>
      <c r="F144"/>
      <c r="G144"/>
      <c r="H144"/>
      <c r="I144"/>
      <c r="J144"/>
      <c r="K144"/>
      <c r="L144"/>
      <c r="M144"/>
      <c r="N144"/>
      <c r="O144"/>
      <c r="P144"/>
      <c r="Q144"/>
      <c r="R144"/>
      <c r="S144"/>
      <c r="T144"/>
      <c r="U144"/>
      <c r="V144"/>
      <c r="W144"/>
      <c r="X144"/>
      <c r="Y144"/>
      <c r="Z144"/>
      <c r="AA144"/>
      <c r="AB144"/>
    </row>
    <row r="145" spans="1:28" ht="12.75" x14ac:dyDescent="0.2">
      <c r="A145" s="225"/>
      <c r="B145"/>
      <c r="C145"/>
      <c r="D145" s="224"/>
      <c r="E145"/>
      <c r="F145"/>
      <c r="G145"/>
      <c r="H145"/>
      <c r="I145"/>
      <c r="J145"/>
      <c r="K145"/>
      <c r="L145"/>
      <c r="M145"/>
      <c r="N145"/>
      <c r="O145"/>
      <c r="P145"/>
      <c r="Q145"/>
      <c r="R145"/>
      <c r="S145"/>
      <c r="T145"/>
      <c r="U145"/>
      <c r="V145"/>
      <c r="W145"/>
      <c r="X145"/>
      <c r="Y145"/>
      <c r="Z145"/>
      <c r="AA145"/>
      <c r="AB145"/>
    </row>
    <row r="146" spans="1:28" ht="12.75" x14ac:dyDescent="0.2">
      <c r="A146" s="225"/>
      <c r="B146"/>
      <c r="C146"/>
      <c r="D146" s="224"/>
      <c r="E146"/>
      <c r="F146"/>
      <c r="G146"/>
      <c r="H146"/>
      <c r="I146"/>
      <c r="J146"/>
      <c r="K146"/>
      <c r="L146"/>
      <c r="M146"/>
      <c r="N146"/>
      <c r="O146"/>
      <c r="P146"/>
      <c r="Q146"/>
      <c r="R146"/>
      <c r="S146"/>
      <c r="T146"/>
      <c r="U146"/>
      <c r="V146"/>
      <c r="W146"/>
      <c r="X146"/>
      <c r="Y146"/>
      <c r="Z146"/>
      <c r="AA146"/>
      <c r="AB146"/>
    </row>
    <row r="147" spans="1:28" ht="12.75" x14ac:dyDescent="0.2">
      <c r="A147" s="225"/>
      <c r="B147"/>
      <c r="C147"/>
      <c r="D147" s="224"/>
      <c r="E147"/>
      <c r="F147"/>
      <c r="G147"/>
      <c r="H147"/>
      <c r="I147"/>
      <c r="J147"/>
      <c r="K147"/>
      <c r="L147"/>
      <c r="M147"/>
      <c r="N147"/>
      <c r="O147"/>
      <c r="P147"/>
      <c r="Q147"/>
      <c r="R147"/>
      <c r="S147"/>
      <c r="T147"/>
      <c r="U147"/>
      <c r="V147"/>
      <c r="W147"/>
      <c r="X147"/>
      <c r="Y147"/>
      <c r="Z147"/>
      <c r="AA147"/>
      <c r="AB147"/>
    </row>
    <row r="148" spans="1:28" ht="12.75" x14ac:dyDescent="0.2">
      <c r="A148" s="225"/>
      <c r="B148"/>
      <c r="C148"/>
      <c r="D148" s="224"/>
      <c r="E148"/>
      <c r="F148"/>
      <c r="G148"/>
      <c r="H148"/>
      <c r="I148"/>
      <c r="J148"/>
      <c r="K148"/>
      <c r="L148"/>
      <c r="M148"/>
      <c r="N148"/>
      <c r="O148"/>
      <c r="P148"/>
      <c r="Q148"/>
      <c r="R148"/>
      <c r="S148"/>
      <c r="T148"/>
      <c r="U148"/>
      <c r="V148"/>
      <c r="W148"/>
      <c r="X148"/>
      <c r="Y148"/>
      <c r="Z148"/>
      <c r="AA148"/>
      <c r="AB148"/>
    </row>
    <row r="149" spans="1:28" ht="12.75" x14ac:dyDescent="0.2">
      <c r="A149" s="225"/>
      <c r="B149"/>
      <c r="C149"/>
      <c r="D149" s="224"/>
      <c r="E149"/>
      <c r="F149"/>
      <c r="G149"/>
      <c r="H149"/>
      <c r="I149"/>
      <c r="J149"/>
      <c r="K149"/>
      <c r="L149"/>
      <c r="M149"/>
      <c r="N149"/>
      <c r="O149"/>
      <c r="P149"/>
      <c r="Q149"/>
      <c r="R149"/>
      <c r="S149"/>
      <c r="T149"/>
      <c r="U149"/>
      <c r="V149"/>
      <c r="W149"/>
      <c r="X149"/>
      <c r="Y149"/>
      <c r="Z149"/>
      <c r="AA149"/>
      <c r="AB149"/>
    </row>
    <row r="150" spans="1:28" ht="12.75" x14ac:dyDescent="0.2">
      <c r="A150" s="225"/>
      <c r="B150"/>
      <c r="C150"/>
      <c r="D150" s="224"/>
      <c r="E150"/>
      <c r="F150"/>
      <c r="G150"/>
      <c r="H150"/>
      <c r="I150"/>
      <c r="J150"/>
      <c r="K150"/>
      <c r="L150"/>
      <c r="M150"/>
      <c r="N150"/>
      <c r="O150"/>
      <c r="P150"/>
      <c r="Q150"/>
      <c r="R150"/>
      <c r="S150"/>
      <c r="T150"/>
      <c r="U150"/>
      <c r="V150"/>
      <c r="W150"/>
      <c r="X150"/>
      <c r="Y150"/>
      <c r="Z150"/>
      <c r="AA150"/>
      <c r="AB150"/>
    </row>
    <row r="151" spans="1:28" ht="12.75" x14ac:dyDescent="0.2">
      <c r="A151" s="225"/>
      <c r="B151"/>
      <c r="C151"/>
      <c r="D151" s="224"/>
      <c r="E151"/>
      <c r="F151"/>
      <c r="G151"/>
      <c r="H151"/>
      <c r="I151"/>
      <c r="J151"/>
      <c r="K151"/>
      <c r="L151"/>
      <c r="M151"/>
      <c r="N151"/>
      <c r="O151"/>
      <c r="P151"/>
      <c r="Q151"/>
      <c r="R151"/>
      <c r="S151"/>
      <c r="T151"/>
      <c r="U151"/>
      <c r="V151"/>
      <c r="W151"/>
      <c r="X151"/>
      <c r="Y151"/>
      <c r="Z151"/>
      <c r="AA151"/>
      <c r="AB151"/>
    </row>
    <row r="152" spans="1:28" ht="12.75" x14ac:dyDescent="0.2">
      <c r="A152" s="225"/>
      <c r="B152"/>
      <c r="C152"/>
      <c r="D152" s="224"/>
      <c r="E152"/>
      <c r="F152"/>
      <c r="G152"/>
      <c r="H152"/>
      <c r="I152"/>
      <c r="J152"/>
      <c r="K152"/>
      <c r="L152"/>
      <c r="M152"/>
      <c r="N152"/>
      <c r="O152"/>
      <c r="P152"/>
      <c r="Q152"/>
      <c r="R152"/>
      <c r="S152"/>
      <c r="T152"/>
      <c r="U152"/>
      <c r="V152"/>
      <c r="W152"/>
      <c r="X152"/>
      <c r="Y152"/>
      <c r="Z152"/>
      <c r="AA152"/>
      <c r="AB152"/>
    </row>
    <row r="153" spans="1:28" ht="12.75" x14ac:dyDescent="0.2">
      <c r="A153" s="225"/>
      <c r="B153"/>
      <c r="C153"/>
      <c r="D153" s="224"/>
      <c r="E153"/>
      <c r="F153"/>
      <c r="G153"/>
      <c r="H153"/>
      <c r="I153"/>
      <c r="J153"/>
      <c r="K153"/>
      <c r="L153"/>
      <c r="M153"/>
      <c r="N153"/>
      <c r="O153"/>
      <c r="P153"/>
      <c r="Q153"/>
      <c r="R153"/>
      <c r="S153"/>
      <c r="T153"/>
      <c r="U153"/>
      <c r="V153"/>
      <c r="W153"/>
      <c r="X153"/>
      <c r="Y153"/>
      <c r="Z153"/>
      <c r="AA153"/>
      <c r="AB153"/>
    </row>
    <row r="154" spans="1:28" ht="12.75" x14ac:dyDescent="0.2">
      <c r="A154" s="225"/>
      <c r="B154"/>
      <c r="C154"/>
      <c r="D154" s="224"/>
      <c r="E154"/>
      <c r="F154"/>
      <c r="G154"/>
      <c r="H154"/>
      <c r="I154"/>
      <c r="J154"/>
      <c r="K154"/>
      <c r="L154"/>
      <c r="M154"/>
      <c r="N154"/>
      <c r="O154"/>
      <c r="P154"/>
      <c r="Q154"/>
      <c r="R154"/>
      <c r="S154"/>
      <c r="T154"/>
      <c r="U154"/>
      <c r="V154"/>
      <c r="W154"/>
      <c r="X154"/>
      <c r="Y154"/>
      <c r="Z154"/>
      <c r="AA154"/>
      <c r="AB154"/>
    </row>
    <row r="155" spans="1:28" ht="12.75" x14ac:dyDescent="0.2">
      <c r="A155" s="225"/>
      <c r="B155"/>
      <c r="C155"/>
      <c r="D155" s="224"/>
      <c r="E155"/>
      <c r="F155"/>
      <c r="G155"/>
      <c r="H155"/>
      <c r="I155"/>
      <c r="J155"/>
      <c r="K155"/>
      <c r="L155"/>
      <c r="M155"/>
      <c r="N155"/>
      <c r="O155"/>
      <c r="P155"/>
      <c r="Q155"/>
      <c r="R155"/>
      <c r="S155"/>
      <c r="T155"/>
      <c r="U155"/>
      <c r="V155"/>
      <c r="W155"/>
      <c r="X155"/>
      <c r="Y155"/>
      <c r="Z155"/>
      <c r="AA155"/>
      <c r="AB155"/>
    </row>
    <row r="156" spans="1:28" ht="12.75" x14ac:dyDescent="0.2">
      <c r="A156" s="225"/>
      <c r="B156"/>
      <c r="C156"/>
      <c r="D156" s="224"/>
      <c r="E156"/>
      <c r="F156"/>
      <c r="G156"/>
      <c r="H156"/>
      <c r="I156"/>
      <c r="J156"/>
      <c r="K156"/>
      <c r="L156"/>
      <c r="M156"/>
      <c r="N156"/>
      <c r="O156"/>
      <c r="P156"/>
      <c r="Q156"/>
      <c r="R156"/>
      <c r="S156"/>
      <c r="T156"/>
      <c r="U156"/>
      <c r="V156"/>
      <c r="W156"/>
      <c r="X156"/>
      <c r="Y156"/>
      <c r="Z156"/>
      <c r="AA156"/>
      <c r="AB156"/>
    </row>
    <row r="157" spans="1:28" ht="12.75" x14ac:dyDescent="0.2">
      <c r="A157" s="225"/>
      <c r="B157"/>
      <c r="C157"/>
      <c r="D157" s="224"/>
      <c r="E157"/>
      <c r="F157"/>
      <c r="G157"/>
      <c r="H157"/>
      <c r="I157"/>
      <c r="J157"/>
      <c r="K157"/>
      <c r="L157"/>
      <c r="M157"/>
      <c r="N157"/>
      <c r="O157"/>
      <c r="P157"/>
      <c r="Q157"/>
      <c r="R157"/>
      <c r="S157"/>
      <c r="T157"/>
      <c r="U157"/>
      <c r="V157"/>
      <c r="W157"/>
      <c r="X157"/>
      <c r="Y157"/>
      <c r="Z157"/>
      <c r="AA157"/>
      <c r="AB157"/>
    </row>
    <row r="158" spans="1:28" ht="12.75" x14ac:dyDescent="0.2">
      <c r="A158" s="225"/>
      <c r="B158"/>
      <c r="C158"/>
      <c r="D158" s="224"/>
      <c r="E158"/>
      <c r="F158"/>
      <c r="G158"/>
      <c r="H158"/>
      <c r="I158"/>
      <c r="J158"/>
      <c r="K158"/>
      <c r="L158"/>
      <c r="M158"/>
      <c r="N158"/>
      <c r="O158"/>
      <c r="P158"/>
      <c r="Q158"/>
      <c r="R158"/>
      <c r="S158"/>
      <c r="T158"/>
      <c r="U158"/>
      <c r="V158"/>
      <c r="W158"/>
      <c r="X158"/>
      <c r="Y158"/>
      <c r="Z158"/>
      <c r="AA158"/>
      <c r="AB158"/>
    </row>
    <row r="159" spans="1:28" ht="12.75" x14ac:dyDescent="0.2">
      <c r="A159" s="225"/>
      <c r="B159"/>
      <c r="C159"/>
      <c r="D159" s="224"/>
      <c r="E159"/>
      <c r="F159"/>
      <c r="G159"/>
      <c r="H159"/>
      <c r="I159"/>
      <c r="J159"/>
      <c r="K159"/>
      <c r="L159"/>
      <c r="M159"/>
      <c r="N159"/>
      <c r="O159"/>
      <c r="P159"/>
      <c r="Q159"/>
      <c r="R159"/>
      <c r="S159"/>
      <c r="T159"/>
      <c r="U159"/>
      <c r="V159"/>
      <c r="W159"/>
      <c r="X159"/>
      <c r="Y159"/>
      <c r="Z159"/>
      <c r="AA159"/>
      <c r="AB159"/>
    </row>
    <row r="160" spans="1:28" ht="12.75" x14ac:dyDescent="0.2">
      <c r="A160" s="225"/>
      <c r="B160"/>
      <c r="C160"/>
      <c r="D160" s="224"/>
      <c r="E160"/>
      <c r="F160"/>
      <c r="G160"/>
      <c r="H160"/>
      <c r="I160"/>
      <c r="J160"/>
      <c r="K160"/>
      <c r="L160"/>
      <c r="M160"/>
      <c r="N160"/>
      <c r="O160"/>
      <c r="P160"/>
      <c r="Q160"/>
      <c r="R160"/>
      <c r="S160"/>
      <c r="T160"/>
      <c r="U160"/>
      <c r="V160"/>
      <c r="W160"/>
      <c r="X160"/>
      <c r="Y160"/>
      <c r="Z160"/>
      <c r="AA160"/>
      <c r="AB160"/>
    </row>
    <row r="161" spans="1:28" ht="12.75" x14ac:dyDescent="0.2">
      <c r="A161" s="225"/>
      <c r="B161"/>
      <c r="C161"/>
      <c r="D161" s="224"/>
      <c r="E161"/>
      <c r="F161"/>
      <c r="G161"/>
      <c r="H161"/>
      <c r="I161"/>
      <c r="J161"/>
      <c r="K161"/>
      <c r="L161"/>
      <c r="M161"/>
      <c r="N161"/>
      <c r="O161"/>
      <c r="P161"/>
      <c r="Q161"/>
      <c r="R161"/>
      <c r="S161"/>
      <c r="T161"/>
      <c r="U161"/>
      <c r="V161"/>
      <c r="W161"/>
      <c r="X161"/>
      <c r="Y161"/>
      <c r="Z161"/>
      <c r="AA161"/>
      <c r="AB161"/>
    </row>
    <row r="162" spans="1:28" ht="12.75" x14ac:dyDescent="0.2">
      <c r="A162" s="225"/>
      <c r="B162"/>
      <c r="C162"/>
      <c r="D162" s="224"/>
      <c r="E162"/>
      <c r="F162"/>
      <c r="G162"/>
      <c r="H162"/>
      <c r="I162"/>
      <c r="J162"/>
      <c r="K162"/>
      <c r="L162"/>
      <c r="M162"/>
      <c r="N162"/>
      <c r="O162"/>
      <c r="P162"/>
      <c r="Q162"/>
      <c r="R162"/>
      <c r="S162"/>
      <c r="T162"/>
      <c r="U162"/>
      <c r="V162"/>
      <c r="W162"/>
      <c r="X162"/>
      <c r="Y162"/>
      <c r="Z162"/>
      <c r="AA162"/>
      <c r="AB162"/>
    </row>
    <row r="163" spans="1:28" ht="12.75" x14ac:dyDescent="0.2">
      <c r="A163" s="225"/>
      <c r="B163"/>
      <c r="C163"/>
      <c r="D163" s="224"/>
      <c r="E163"/>
      <c r="F163"/>
      <c r="G163"/>
      <c r="H163"/>
      <c r="I163"/>
      <c r="J163"/>
      <c r="K163"/>
      <c r="L163"/>
      <c r="M163"/>
      <c r="N163"/>
      <c r="O163"/>
      <c r="P163"/>
      <c r="Q163"/>
      <c r="R163"/>
      <c r="S163"/>
      <c r="T163"/>
      <c r="U163"/>
      <c r="V163"/>
      <c r="W163"/>
      <c r="X163"/>
      <c r="Y163"/>
      <c r="Z163"/>
      <c r="AA163"/>
      <c r="AB163"/>
    </row>
    <row r="164" spans="1:28" ht="12.75" x14ac:dyDescent="0.2">
      <c r="A164" s="225"/>
      <c r="B164"/>
      <c r="C164"/>
      <c r="D164" s="224"/>
      <c r="E164"/>
      <c r="F164"/>
      <c r="G164"/>
      <c r="H164"/>
      <c r="I164"/>
      <c r="J164"/>
      <c r="K164"/>
      <c r="L164"/>
      <c r="M164"/>
      <c r="N164"/>
      <c r="O164"/>
      <c r="P164"/>
      <c r="Q164"/>
      <c r="R164"/>
      <c r="S164"/>
      <c r="T164"/>
      <c r="U164"/>
      <c r="V164"/>
      <c r="W164"/>
      <c r="X164"/>
      <c r="Y164"/>
      <c r="Z164"/>
      <c r="AA164"/>
      <c r="AB164"/>
    </row>
    <row r="165" spans="1:28" ht="12.75" x14ac:dyDescent="0.2">
      <c r="A165" s="225"/>
      <c r="B165"/>
      <c r="C165"/>
      <c r="D165" s="224"/>
      <c r="E165"/>
      <c r="F165"/>
      <c r="G165"/>
      <c r="H165"/>
      <c r="I165"/>
      <c r="J165"/>
      <c r="K165"/>
      <c r="L165"/>
      <c r="M165"/>
      <c r="N165"/>
      <c r="O165"/>
      <c r="P165"/>
      <c r="Q165"/>
      <c r="R165"/>
      <c r="S165"/>
      <c r="T165"/>
      <c r="U165"/>
      <c r="V165"/>
      <c r="W165"/>
      <c r="X165"/>
      <c r="Y165"/>
      <c r="Z165"/>
      <c r="AA165"/>
      <c r="AB165"/>
    </row>
    <row r="166" spans="1:28" ht="12.75" x14ac:dyDescent="0.2">
      <c r="A166" s="225"/>
      <c r="B166"/>
      <c r="C166"/>
      <c r="D166" s="224"/>
      <c r="E166"/>
      <c r="F166"/>
      <c r="G166"/>
      <c r="H166"/>
      <c r="I166"/>
      <c r="J166"/>
      <c r="K166"/>
      <c r="L166"/>
      <c r="M166"/>
      <c r="N166"/>
      <c r="O166"/>
      <c r="P166"/>
      <c r="Q166"/>
      <c r="R166"/>
      <c r="S166"/>
      <c r="T166"/>
      <c r="U166"/>
      <c r="V166"/>
      <c r="W166"/>
      <c r="X166"/>
      <c r="Y166"/>
      <c r="Z166"/>
      <c r="AA166"/>
      <c r="AB166"/>
    </row>
    <row r="167" spans="1:28" ht="12.75" x14ac:dyDescent="0.2">
      <c r="A167" s="225"/>
      <c r="B167"/>
      <c r="C167"/>
      <c r="D167" s="224"/>
      <c r="E167"/>
      <c r="F167"/>
      <c r="G167"/>
      <c r="H167"/>
      <c r="I167"/>
      <c r="J167"/>
      <c r="K167"/>
      <c r="L167"/>
      <c r="M167"/>
      <c r="N167"/>
      <c r="O167"/>
      <c r="P167"/>
      <c r="Q167"/>
      <c r="R167"/>
      <c r="S167"/>
      <c r="T167"/>
      <c r="U167"/>
      <c r="V167"/>
      <c r="W167"/>
      <c r="X167"/>
      <c r="Y167"/>
      <c r="Z167"/>
      <c r="AA167"/>
      <c r="AB167"/>
    </row>
    <row r="168" spans="1:28" ht="12.75" x14ac:dyDescent="0.2">
      <c r="A168" s="225"/>
      <c r="B168"/>
      <c r="C168"/>
      <c r="D168" s="224"/>
      <c r="E168"/>
      <c r="F168"/>
      <c r="G168"/>
      <c r="H168"/>
      <c r="I168"/>
      <c r="J168"/>
      <c r="K168"/>
      <c r="L168"/>
      <c r="M168"/>
      <c r="N168"/>
      <c r="O168"/>
      <c r="P168"/>
      <c r="Q168"/>
      <c r="R168"/>
      <c r="S168"/>
      <c r="T168"/>
      <c r="U168"/>
      <c r="V168"/>
      <c r="W168"/>
      <c r="X168"/>
      <c r="Y168"/>
      <c r="Z168"/>
      <c r="AA168"/>
      <c r="AB168"/>
    </row>
    <row r="169" spans="1:28" ht="12.75" x14ac:dyDescent="0.2">
      <c r="A169" s="225"/>
      <c r="B169"/>
      <c r="C169"/>
      <c r="D169" s="224"/>
      <c r="E169"/>
      <c r="F169"/>
      <c r="G169"/>
      <c r="H169"/>
      <c r="I169"/>
      <c r="J169"/>
      <c r="K169"/>
      <c r="L169"/>
      <c r="M169"/>
      <c r="N169"/>
      <c r="O169"/>
      <c r="P169"/>
      <c r="Q169"/>
      <c r="R169"/>
      <c r="S169"/>
      <c r="T169"/>
      <c r="U169"/>
      <c r="V169"/>
      <c r="W169"/>
      <c r="X169"/>
      <c r="Y169"/>
      <c r="Z169"/>
      <c r="AA169"/>
      <c r="AB169"/>
    </row>
    <row r="170" spans="1:28" ht="12.75" x14ac:dyDescent="0.2">
      <c r="A170" s="225"/>
      <c r="B170"/>
      <c r="C170"/>
      <c r="D170" s="224"/>
      <c r="E170"/>
      <c r="F170"/>
      <c r="G170"/>
      <c r="H170"/>
      <c r="I170"/>
      <c r="J170"/>
      <c r="K170"/>
      <c r="L170"/>
      <c r="M170"/>
      <c r="N170"/>
      <c r="O170"/>
      <c r="P170"/>
      <c r="Q170"/>
      <c r="R170"/>
      <c r="S170"/>
      <c r="T170"/>
      <c r="U170"/>
      <c r="V170"/>
      <c r="W170"/>
      <c r="X170"/>
      <c r="Y170"/>
      <c r="Z170"/>
      <c r="AA170"/>
      <c r="AB170"/>
    </row>
    <row r="171" spans="1:28" ht="12.75" x14ac:dyDescent="0.2">
      <c r="A171" s="225"/>
      <c r="B171"/>
      <c r="C171"/>
      <c r="D171" s="224"/>
      <c r="E171"/>
      <c r="F171"/>
      <c r="G171"/>
      <c r="H171"/>
      <c r="I171"/>
      <c r="J171"/>
      <c r="K171"/>
      <c r="L171"/>
      <c r="M171"/>
      <c r="N171"/>
      <c r="O171"/>
      <c r="P171"/>
      <c r="Q171"/>
      <c r="R171"/>
      <c r="S171"/>
      <c r="T171"/>
      <c r="U171"/>
      <c r="V171"/>
      <c r="W171"/>
      <c r="X171"/>
      <c r="Y171"/>
      <c r="Z171"/>
      <c r="AA171"/>
      <c r="AB171"/>
    </row>
    <row r="172" spans="1:28" ht="12.75" x14ac:dyDescent="0.2">
      <c r="A172" s="225"/>
      <c r="B172"/>
      <c r="C172"/>
      <c r="D172" s="224"/>
      <c r="E172"/>
      <c r="F172"/>
      <c r="G172"/>
      <c r="H172"/>
      <c r="I172"/>
      <c r="J172"/>
      <c r="K172"/>
      <c r="L172"/>
      <c r="M172"/>
      <c r="N172"/>
      <c r="O172"/>
      <c r="P172"/>
      <c r="Q172"/>
      <c r="R172"/>
      <c r="S172"/>
      <c r="T172"/>
      <c r="U172"/>
      <c r="V172"/>
      <c r="W172"/>
      <c r="X172"/>
      <c r="Y172"/>
      <c r="Z172"/>
      <c r="AA172"/>
      <c r="AB172"/>
    </row>
    <row r="173" spans="1:28" ht="12.75" x14ac:dyDescent="0.2">
      <c r="A173" s="225"/>
      <c r="B173"/>
      <c r="C173"/>
      <c r="D173" s="224"/>
      <c r="E173"/>
      <c r="F173"/>
      <c r="G173"/>
      <c r="H173"/>
      <c r="I173"/>
      <c r="J173"/>
      <c r="K173"/>
      <c r="L173"/>
      <c r="M173"/>
      <c r="N173"/>
      <c r="O173"/>
      <c r="P173"/>
      <c r="Q173"/>
      <c r="R173"/>
      <c r="S173"/>
      <c r="T173"/>
      <c r="U173"/>
      <c r="V173"/>
      <c r="W173"/>
      <c r="X173"/>
      <c r="Y173"/>
      <c r="Z173"/>
      <c r="AA173"/>
      <c r="AB173"/>
    </row>
    <row r="174" spans="1:28" ht="12.75" x14ac:dyDescent="0.2">
      <c r="A174" s="225"/>
      <c r="B174"/>
      <c r="C174"/>
      <c r="D174" s="224"/>
      <c r="E174"/>
      <c r="F174"/>
      <c r="G174"/>
      <c r="H174"/>
      <c r="I174"/>
      <c r="J174"/>
      <c r="K174"/>
      <c r="L174"/>
      <c r="M174"/>
      <c r="N174"/>
      <c r="O174"/>
      <c r="P174"/>
      <c r="Q174"/>
      <c r="R174"/>
      <c r="S174"/>
      <c r="T174"/>
      <c r="U174"/>
      <c r="V174"/>
      <c r="W174"/>
      <c r="X174"/>
      <c r="Y174"/>
      <c r="Z174"/>
      <c r="AA174"/>
      <c r="AB174"/>
    </row>
    <row r="175" spans="1:28" ht="12.75" x14ac:dyDescent="0.2">
      <c r="A175" s="225"/>
      <c r="B175"/>
      <c r="C175"/>
      <c r="D175" s="224"/>
      <c r="E175"/>
      <c r="F175"/>
      <c r="G175"/>
      <c r="H175"/>
      <c r="I175"/>
      <c r="J175"/>
      <c r="K175"/>
      <c r="L175"/>
      <c r="M175"/>
      <c r="N175"/>
      <c r="O175"/>
      <c r="P175"/>
      <c r="Q175"/>
      <c r="R175"/>
      <c r="S175"/>
      <c r="T175"/>
      <c r="U175"/>
      <c r="V175"/>
      <c r="W175"/>
      <c r="X175"/>
      <c r="Y175"/>
      <c r="Z175"/>
      <c r="AA175"/>
      <c r="AB175"/>
    </row>
    <row r="176" spans="1:28" ht="12.75" x14ac:dyDescent="0.2">
      <c r="A176" s="225"/>
      <c r="B176"/>
      <c r="C176"/>
      <c r="D176" s="224"/>
      <c r="E176"/>
      <c r="F176"/>
      <c r="G176"/>
      <c r="H176"/>
      <c r="I176"/>
      <c r="J176"/>
      <c r="K176"/>
      <c r="L176"/>
      <c r="M176"/>
      <c r="N176"/>
      <c r="O176"/>
      <c r="P176"/>
      <c r="Q176"/>
      <c r="R176"/>
      <c r="S176"/>
      <c r="T176"/>
      <c r="U176"/>
      <c r="V176"/>
      <c r="W176"/>
      <c r="X176"/>
      <c r="Y176"/>
      <c r="Z176"/>
      <c r="AA176"/>
      <c r="AB176"/>
    </row>
    <row r="177" spans="1:28" ht="12.75" x14ac:dyDescent="0.2">
      <c r="A177" s="225"/>
      <c r="B177"/>
      <c r="C177"/>
      <c r="D177" s="224"/>
      <c r="E177"/>
      <c r="F177"/>
      <c r="G177"/>
      <c r="H177"/>
      <c r="I177"/>
      <c r="J177"/>
      <c r="K177"/>
      <c r="L177"/>
      <c r="M177"/>
      <c r="N177"/>
      <c r="O177"/>
      <c r="P177"/>
      <c r="Q177"/>
      <c r="R177"/>
      <c r="S177"/>
      <c r="T177"/>
      <c r="U177"/>
      <c r="V177"/>
      <c r="W177"/>
      <c r="X177"/>
      <c r="Y177"/>
      <c r="Z177"/>
      <c r="AA177"/>
      <c r="AB177"/>
    </row>
    <row r="178" spans="1:28" ht="12.75" x14ac:dyDescent="0.2">
      <c r="A178" s="225"/>
      <c r="B178"/>
      <c r="C178"/>
      <c r="D178" s="224"/>
      <c r="E178"/>
      <c r="F178"/>
      <c r="G178"/>
      <c r="H178"/>
      <c r="I178"/>
      <c r="J178"/>
      <c r="K178"/>
      <c r="L178"/>
      <c r="M178"/>
      <c r="N178"/>
      <c r="O178"/>
      <c r="P178"/>
      <c r="Q178"/>
      <c r="R178"/>
      <c r="S178"/>
      <c r="T178"/>
      <c r="U178"/>
      <c r="V178"/>
      <c r="W178"/>
      <c r="X178"/>
      <c r="Y178"/>
      <c r="Z178"/>
      <c r="AA178"/>
      <c r="AB178"/>
    </row>
    <row r="179" spans="1:28" ht="12.75" x14ac:dyDescent="0.2">
      <c r="A179" s="225"/>
      <c r="B179"/>
      <c r="C179"/>
      <c r="D179" s="224"/>
      <c r="E179"/>
      <c r="F179"/>
      <c r="G179"/>
      <c r="H179"/>
      <c r="I179"/>
      <c r="J179"/>
      <c r="K179"/>
      <c r="L179"/>
      <c r="M179"/>
      <c r="N179"/>
      <c r="O179"/>
      <c r="P179"/>
      <c r="Q179"/>
      <c r="R179"/>
      <c r="S179"/>
      <c r="T179"/>
      <c r="U179"/>
      <c r="V179"/>
      <c r="W179"/>
      <c r="X179"/>
      <c r="Y179"/>
      <c r="Z179"/>
      <c r="AA179"/>
      <c r="AB179"/>
    </row>
    <row r="180" spans="1:28" ht="12.75" x14ac:dyDescent="0.2">
      <c r="A180" s="225"/>
      <c r="B180"/>
      <c r="C180"/>
      <c r="D180" s="224"/>
      <c r="E180"/>
      <c r="F180"/>
      <c r="G180"/>
      <c r="H180"/>
      <c r="I180"/>
      <c r="J180"/>
      <c r="K180"/>
      <c r="L180"/>
      <c r="M180"/>
      <c r="N180"/>
      <c r="O180"/>
      <c r="P180"/>
      <c r="Q180"/>
      <c r="R180"/>
      <c r="S180"/>
      <c r="T180"/>
      <c r="U180"/>
      <c r="V180"/>
      <c r="W180"/>
      <c r="X180"/>
      <c r="Y180"/>
      <c r="Z180"/>
      <c r="AA180"/>
      <c r="AB180"/>
    </row>
    <row r="181" spans="1:28" ht="12.75" x14ac:dyDescent="0.2">
      <c r="A181" s="225"/>
      <c r="B181"/>
      <c r="C181"/>
      <c r="D181" s="224"/>
      <c r="E181"/>
      <c r="F181"/>
      <c r="G181"/>
      <c r="H181"/>
      <c r="I181"/>
      <c r="J181"/>
      <c r="K181"/>
      <c r="L181"/>
      <c r="M181"/>
      <c r="N181"/>
      <c r="O181"/>
      <c r="P181"/>
      <c r="Q181"/>
      <c r="R181"/>
      <c r="S181"/>
      <c r="T181"/>
      <c r="U181"/>
      <c r="V181"/>
      <c r="W181"/>
      <c r="X181"/>
      <c r="Y181"/>
      <c r="Z181"/>
      <c r="AA181"/>
      <c r="AB181"/>
    </row>
    <row r="182" spans="1:28" ht="12.75" x14ac:dyDescent="0.2">
      <c r="A182" s="225"/>
      <c r="B182"/>
      <c r="C182"/>
      <c r="D182" s="224"/>
      <c r="E182"/>
      <c r="F182"/>
      <c r="G182"/>
      <c r="H182"/>
      <c r="I182"/>
      <c r="J182"/>
      <c r="K182"/>
      <c r="L182"/>
      <c r="M182"/>
      <c r="N182"/>
      <c r="O182"/>
      <c r="P182"/>
      <c r="Q182"/>
      <c r="R182"/>
      <c r="S182"/>
      <c r="T182"/>
      <c r="U182"/>
      <c r="V182"/>
      <c r="W182"/>
      <c r="X182"/>
      <c r="Y182"/>
      <c r="Z182"/>
      <c r="AA182"/>
      <c r="AB182"/>
    </row>
    <row r="183" spans="1:28" ht="12.75" x14ac:dyDescent="0.2">
      <c r="A183" s="225"/>
      <c r="B183"/>
      <c r="C183"/>
      <c r="D183" s="224"/>
      <c r="E183"/>
      <c r="F183"/>
      <c r="G183"/>
      <c r="H183"/>
      <c r="I183"/>
      <c r="J183"/>
      <c r="K183"/>
      <c r="L183"/>
      <c r="M183"/>
      <c r="N183"/>
      <c r="O183"/>
      <c r="P183"/>
      <c r="Q183"/>
      <c r="R183"/>
      <c r="S183"/>
      <c r="T183"/>
      <c r="U183"/>
      <c r="V183"/>
      <c r="W183"/>
      <c r="X183"/>
      <c r="Y183"/>
      <c r="Z183"/>
      <c r="AA183"/>
      <c r="AB183"/>
    </row>
    <row r="184" spans="1:28" ht="12.75" x14ac:dyDescent="0.2">
      <c r="A184" s="225"/>
      <c r="B184"/>
      <c r="C184"/>
      <c r="D184" s="224"/>
      <c r="E184"/>
      <c r="F184"/>
      <c r="G184"/>
      <c r="H184"/>
      <c r="I184"/>
      <c r="J184"/>
      <c r="K184"/>
      <c r="L184"/>
      <c r="M184"/>
      <c r="N184"/>
      <c r="O184"/>
      <c r="P184"/>
      <c r="Q184"/>
      <c r="R184"/>
      <c r="S184"/>
      <c r="T184"/>
      <c r="U184"/>
      <c r="V184"/>
      <c r="W184"/>
      <c r="X184"/>
      <c r="Y184"/>
      <c r="Z184"/>
      <c r="AA184"/>
      <c r="AB184"/>
    </row>
    <row r="185" spans="1:28" ht="12.75" x14ac:dyDescent="0.2">
      <c r="A185" s="225"/>
      <c r="B185"/>
      <c r="C185"/>
      <c r="D185" s="224"/>
      <c r="E185"/>
      <c r="F185"/>
      <c r="G185"/>
      <c r="H185"/>
      <c r="I185"/>
      <c r="J185"/>
      <c r="K185"/>
      <c r="L185"/>
      <c r="M185"/>
      <c r="N185"/>
      <c r="O185"/>
      <c r="P185"/>
      <c r="Q185"/>
      <c r="R185"/>
      <c r="S185"/>
      <c r="T185"/>
      <c r="U185"/>
      <c r="V185"/>
      <c r="W185"/>
      <c r="X185"/>
      <c r="Y185"/>
      <c r="Z185"/>
      <c r="AA185"/>
      <c r="AB185"/>
    </row>
    <row r="186" spans="1:28" ht="12.75" x14ac:dyDescent="0.2">
      <c r="A186" s="225"/>
      <c r="B186"/>
      <c r="C186"/>
      <c r="D186" s="224"/>
      <c r="E186"/>
      <c r="F186"/>
      <c r="G186"/>
      <c r="H186"/>
      <c r="I186"/>
      <c r="J186"/>
      <c r="K186"/>
      <c r="L186"/>
      <c r="M186"/>
      <c r="N186"/>
      <c r="O186"/>
      <c r="P186"/>
      <c r="Q186"/>
      <c r="R186"/>
      <c r="S186"/>
      <c r="T186"/>
      <c r="U186"/>
      <c r="V186"/>
      <c r="W186"/>
      <c r="X186"/>
      <c r="Y186"/>
      <c r="Z186"/>
      <c r="AA186"/>
      <c r="AB186"/>
    </row>
    <row r="187" spans="1:28" ht="12.75" x14ac:dyDescent="0.2">
      <c r="A187" s="225"/>
      <c r="B187"/>
      <c r="C187"/>
      <c r="D187" s="224"/>
      <c r="E187"/>
      <c r="F187"/>
      <c r="G187"/>
      <c r="H187"/>
      <c r="I187"/>
      <c r="J187"/>
      <c r="K187"/>
      <c r="L187"/>
      <c r="M187"/>
      <c r="N187"/>
      <c r="O187"/>
      <c r="P187"/>
      <c r="Q187"/>
      <c r="R187"/>
      <c r="S187"/>
      <c r="T187"/>
      <c r="U187"/>
      <c r="V187"/>
      <c r="W187"/>
      <c r="X187"/>
      <c r="Y187"/>
      <c r="Z187"/>
      <c r="AA187"/>
      <c r="AB187"/>
    </row>
    <row r="188" spans="1:28" ht="12.75" x14ac:dyDescent="0.2">
      <c r="A188" s="225"/>
      <c r="B188"/>
      <c r="C188"/>
      <c r="D188" s="224"/>
      <c r="E188"/>
      <c r="F188"/>
      <c r="G188"/>
      <c r="H188"/>
      <c r="I188"/>
      <c r="J188"/>
      <c r="K188"/>
      <c r="L188"/>
      <c r="M188"/>
      <c r="N188"/>
      <c r="O188"/>
      <c r="P188"/>
      <c r="Q188"/>
      <c r="R188"/>
      <c r="S188"/>
      <c r="T188"/>
      <c r="U188"/>
      <c r="V188"/>
      <c r="W188"/>
      <c r="X188"/>
      <c r="Y188"/>
      <c r="Z188"/>
      <c r="AA188"/>
      <c r="AB188"/>
    </row>
    <row r="189" spans="1:28" ht="12.75" x14ac:dyDescent="0.2">
      <c r="A189" s="225"/>
      <c r="B189"/>
      <c r="C189"/>
      <c r="D189" s="224"/>
      <c r="E189"/>
      <c r="F189"/>
      <c r="G189"/>
      <c r="H189"/>
      <c r="I189"/>
      <c r="J189"/>
      <c r="K189"/>
      <c r="L189"/>
      <c r="M189"/>
      <c r="N189"/>
      <c r="O189"/>
      <c r="P189"/>
      <c r="Q189"/>
      <c r="R189"/>
      <c r="S189"/>
      <c r="T189"/>
      <c r="U189"/>
      <c r="V189"/>
      <c r="W189"/>
      <c r="X189"/>
      <c r="Y189"/>
      <c r="Z189"/>
      <c r="AA189"/>
      <c r="AB189"/>
    </row>
    <row r="190" spans="1:28" ht="12.75" x14ac:dyDescent="0.2">
      <c r="A190" s="225"/>
      <c r="B190"/>
      <c r="C190"/>
      <c r="D190" s="224"/>
      <c r="E190"/>
      <c r="F190"/>
      <c r="G190"/>
      <c r="H190"/>
      <c r="I190"/>
      <c r="J190"/>
      <c r="K190"/>
      <c r="L190"/>
      <c r="M190"/>
      <c r="N190"/>
      <c r="O190"/>
      <c r="P190"/>
      <c r="Q190"/>
      <c r="R190"/>
      <c r="S190"/>
      <c r="T190"/>
      <c r="U190"/>
      <c r="V190"/>
      <c r="W190"/>
      <c r="X190"/>
      <c r="Y190"/>
      <c r="Z190"/>
      <c r="AA190"/>
      <c r="AB190"/>
    </row>
    <row r="191" spans="1:28" ht="12.75" x14ac:dyDescent="0.2">
      <c r="A191" s="225"/>
      <c r="B191"/>
      <c r="C191"/>
      <c r="D191" s="224"/>
      <c r="E191"/>
      <c r="F191"/>
      <c r="G191"/>
      <c r="H191"/>
      <c r="I191"/>
      <c r="J191"/>
      <c r="K191"/>
      <c r="L191"/>
      <c r="M191"/>
      <c r="N191"/>
      <c r="O191"/>
      <c r="P191"/>
      <c r="Q191"/>
      <c r="R191"/>
      <c r="S191"/>
      <c r="T191"/>
      <c r="U191"/>
      <c r="V191"/>
      <c r="W191"/>
      <c r="X191"/>
      <c r="Y191"/>
      <c r="Z191"/>
      <c r="AA191"/>
      <c r="AB191"/>
    </row>
    <row r="192" spans="1:28" ht="12.75" x14ac:dyDescent="0.2">
      <c r="A192" s="225"/>
      <c r="B192"/>
      <c r="C192"/>
      <c r="D192" s="224"/>
      <c r="E192"/>
      <c r="F192"/>
      <c r="G192"/>
      <c r="H192"/>
      <c r="I192"/>
      <c r="J192"/>
      <c r="K192"/>
      <c r="L192"/>
      <c r="M192"/>
      <c r="N192"/>
      <c r="O192"/>
      <c r="P192"/>
      <c r="Q192"/>
      <c r="R192"/>
      <c r="S192"/>
      <c r="T192"/>
      <c r="U192"/>
      <c r="V192"/>
      <c r="W192"/>
      <c r="X192"/>
      <c r="Y192"/>
      <c r="Z192"/>
      <c r="AA192"/>
      <c r="AB192"/>
    </row>
    <row r="193" spans="1:28" ht="12.75" x14ac:dyDescent="0.2">
      <c r="A193" s="225"/>
      <c r="B193"/>
      <c r="C193"/>
      <c r="D193" s="224"/>
      <c r="E193"/>
      <c r="F193"/>
      <c r="G193"/>
      <c r="H193"/>
      <c r="I193"/>
      <c r="J193"/>
      <c r="K193"/>
      <c r="L193"/>
      <c r="M193"/>
      <c r="N193"/>
      <c r="O193"/>
      <c r="P193"/>
      <c r="Q193"/>
      <c r="R193"/>
      <c r="S193"/>
      <c r="T193"/>
      <c r="U193"/>
      <c r="V193"/>
      <c r="W193"/>
      <c r="X193"/>
      <c r="Y193"/>
      <c r="Z193"/>
      <c r="AA193"/>
      <c r="AB193"/>
    </row>
    <row r="194" spans="1:28" ht="12.75" x14ac:dyDescent="0.2">
      <c r="A194" s="225"/>
      <c r="B194"/>
      <c r="C194"/>
      <c r="D194" s="224"/>
      <c r="E194"/>
      <c r="F194"/>
      <c r="G194"/>
      <c r="H194"/>
      <c r="I194"/>
      <c r="J194"/>
      <c r="K194"/>
      <c r="L194"/>
      <c r="M194"/>
      <c r="N194"/>
      <c r="O194"/>
      <c r="P194"/>
      <c r="Q194"/>
      <c r="R194"/>
      <c r="S194"/>
      <c r="T194"/>
      <c r="U194"/>
      <c r="V194"/>
      <c r="W194"/>
      <c r="X194"/>
      <c r="Y194"/>
      <c r="Z194"/>
      <c r="AA194"/>
      <c r="AB194"/>
    </row>
    <row r="195" spans="1:28" ht="12.75" x14ac:dyDescent="0.2">
      <c r="A195" s="225"/>
      <c r="B195"/>
      <c r="C195"/>
      <c r="D195" s="224"/>
      <c r="E195"/>
      <c r="F195"/>
      <c r="G195"/>
      <c r="H195"/>
      <c r="I195"/>
      <c r="J195"/>
      <c r="K195"/>
      <c r="L195"/>
      <c r="M195"/>
      <c r="N195"/>
      <c r="O195"/>
      <c r="P195"/>
      <c r="Q195"/>
      <c r="R195"/>
      <c r="S195"/>
      <c r="T195"/>
      <c r="U195"/>
      <c r="V195"/>
      <c r="W195"/>
      <c r="X195"/>
      <c r="Y195"/>
      <c r="Z195"/>
      <c r="AA195"/>
      <c r="AB195"/>
    </row>
    <row r="196" spans="1:28" ht="12.75" x14ac:dyDescent="0.2">
      <c r="A196" s="225"/>
      <c r="B196"/>
      <c r="C196"/>
      <c r="D196" s="224"/>
      <c r="E196"/>
      <c r="F196"/>
      <c r="G196"/>
      <c r="H196"/>
      <c r="I196"/>
      <c r="J196"/>
      <c r="K196"/>
      <c r="L196"/>
      <c r="M196"/>
      <c r="N196"/>
      <c r="O196"/>
      <c r="P196"/>
      <c r="Q196"/>
      <c r="R196"/>
      <c r="S196"/>
      <c r="T196"/>
      <c r="U196"/>
      <c r="V196"/>
      <c r="W196"/>
      <c r="X196"/>
      <c r="Y196"/>
      <c r="Z196"/>
      <c r="AA196"/>
      <c r="AB196"/>
    </row>
    <row r="197" spans="1:28" ht="12.75" x14ac:dyDescent="0.2">
      <c r="A197" s="225"/>
      <c r="B197"/>
      <c r="C197"/>
      <c r="D197" s="224"/>
      <c r="E197"/>
      <c r="F197"/>
      <c r="G197"/>
      <c r="H197"/>
      <c r="I197"/>
      <c r="J197"/>
      <c r="K197"/>
      <c r="L197"/>
      <c r="M197"/>
      <c r="N197"/>
      <c r="O197"/>
      <c r="P197"/>
      <c r="Q197"/>
      <c r="R197"/>
      <c r="S197"/>
      <c r="T197"/>
      <c r="U197"/>
      <c r="V197"/>
      <c r="W197"/>
      <c r="X197"/>
      <c r="Y197"/>
      <c r="Z197"/>
      <c r="AA197"/>
      <c r="AB197"/>
    </row>
    <row r="198" spans="1:28" ht="12.75" x14ac:dyDescent="0.2">
      <c r="A198" s="225"/>
      <c r="B198"/>
      <c r="C198"/>
      <c r="D198" s="224"/>
      <c r="E198"/>
      <c r="F198"/>
      <c r="G198"/>
      <c r="H198"/>
      <c r="I198"/>
      <c r="J198"/>
      <c r="K198"/>
      <c r="L198"/>
      <c r="M198"/>
      <c r="N198"/>
      <c r="O198"/>
      <c r="P198"/>
      <c r="Q198"/>
      <c r="R198"/>
      <c r="S198"/>
      <c r="T198"/>
      <c r="U198"/>
      <c r="V198"/>
      <c r="W198"/>
      <c r="X198"/>
      <c r="Y198"/>
      <c r="Z198"/>
      <c r="AA198"/>
      <c r="AB198"/>
    </row>
    <row r="199" spans="1:28" ht="12.75" x14ac:dyDescent="0.2">
      <c r="A199" s="225"/>
      <c r="B199"/>
      <c r="C199"/>
      <c r="D199" s="224"/>
      <c r="E199"/>
      <c r="F199"/>
      <c r="G199"/>
      <c r="H199"/>
      <c r="I199"/>
      <c r="J199"/>
      <c r="K199"/>
      <c r="L199"/>
      <c r="M199"/>
      <c r="N199"/>
      <c r="O199"/>
      <c r="P199"/>
      <c r="Q199"/>
      <c r="R199"/>
      <c r="S199"/>
      <c r="T199"/>
      <c r="U199"/>
      <c r="V199"/>
      <c r="W199"/>
      <c r="X199"/>
      <c r="Y199"/>
      <c r="Z199"/>
      <c r="AA199"/>
      <c r="AB199"/>
    </row>
    <row r="200" spans="1:28" ht="12.75" x14ac:dyDescent="0.2">
      <c r="A200" s="225"/>
      <c r="B200"/>
      <c r="C200"/>
      <c r="D200" s="224"/>
      <c r="E200"/>
      <c r="F200"/>
      <c r="G200"/>
      <c r="H200"/>
      <c r="I200"/>
      <c r="J200"/>
      <c r="K200"/>
      <c r="L200"/>
      <c r="M200"/>
      <c r="N200"/>
      <c r="O200"/>
      <c r="P200"/>
      <c r="Q200"/>
      <c r="R200"/>
      <c r="S200"/>
      <c r="T200"/>
      <c r="U200"/>
      <c r="V200"/>
      <c r="W200"/>
      <c r="X200"/>
      <c r="Y200"/>
      <c r="Z200"/>
      <c r="AA200"/>
      <c r="AB200"/>
    </row>
    <row r="201" spans="1:28" ht="12.75" x14ac:dyDescent="0.2">
      <c r="A201" s="225"/>
      <c r="B201"/>
      <c r="C201"/>
      <c r="D201" s="224"/>
      <c r="E201"/>
      <c r="F201"/>
      <c r="G201"/>
      <c r="H201"/>
      <c r="I201"/>
      <c r="J201"/>
      <c r="K201"/>
      <c r="L201"/>
      <c r="M201"/>
      <c r="N201"/>
      <c r="O201"/>
      <c r="P201"/>
      <c r="Q201"/>
      <c r="R201"/>
      <c r="S201"/>
      <c r="T201"/>
      <c r="U201"/>
      <c r="V201"/>
      <c r="W201"/>
      <c r="X201"/>
      <c r="Y201"/>
      <c r="Z201"/>
      <c r="AA201"/>
      <c r="AB201"/>
    </row>
    <row r="202" spans="1:28" ht="12.75" x14ac:dyDescent="0.2">
      <c r="A202" s="225"/>
      <c r="B202"/>
      <c r="C202"/>
      <c r="D202" s="224"/>
      <c r="E202"/>
      <c r="F202"/>
      <c r="G202"/>
      <c r="H202"/>
      <c r="I202"/>
      <c r="J202"/>
      <c r="K202"/>
      <c r="L202"/>
      <c r="M202"/>
      <c r="N202"/>
      <c r="O202"/>
      <c r="P202"/>
      <c r="Q202"/>
      <c r="R202"/>
      <c r="S202"/>
      <c r="T202"/>
      <c r="U202"/>
      <c r="V202"/>
      <c r="W202"/>
      <c r="X202"/>
      <c r="Y202"/>
      <c r="Z202"/>
      <c r="AA202"/>
      <c r="AB202"/>
    </row>
    <row r="203" spans="1:28" ht="12.75" x14ac:dyDescent="0.2">
      <c r="A203" s="225"/>
      <c r="B203"/>
      <c r="C203"/>
      <c r="D203" s="224"/>
      <c r="E203"/>
      <c r="F203"/>
      <c r="G203"/>
      <c r="H203"/>
      <c r="I203"/>
      <c r="J203"/>
      <c r="K203"/>
      <c r="L203"/>
      <c r="M203"/>
      <c r="N203"/>
      <c r="O203"/>
      <c r="P203"/>
      <c r="Q203"/>
      <c r="R203"/>
      <c r="S203"/>
      <c r="T203"/>
      <c r="U203"/>
      <c r="V203"/>
      <c r="W203"/>
      <c r="X203"/>
      <c r="Y203"/>
      <c r="Z203"/>
      <c r="AA203"/>
      <c r="AB203"/>
    </row>
    <row r="204" spans="1:28" ht="12.75" x14ac:dyDescent="0.2">
      <c r="A204" s="225"/>
      <c r="B204"/>
      <c r="C204"/>
      <c r="D204" s="224"/>
      <c r="E204"/>
      <c r="F204"/>
      <c r="G204"/>
      <c r="H204"/>
      <c r="I204"/>
      <c r="J204"/>
      <c r="K204"/>
      <c r="L204"/>
      <c r="M204"/>
      <c r="N204"/>
      <c r="O204"/>
      <c r="P204"/>
      <c r="Q204"/>
      <c r="R204"/>
      <c r="S204"/>
      <c r="T204"/>
      <c r="U204"/>
      <c r="V204"/>
      <c r="W204"/>
      <c r="X204"/>
      <c r="Y204"/>
      <c r="Z204"/>
      <c r="AA204"/>
      <c r="AB204"/>
    </row>
    <row r="205" spans="1:28" ht="12.75" x14ac:dyDescent="0.2">
      <c r="A205" s="225"/>
      <c r="B205"/>
      <c r="C205"/>
      <c r="D205" s="224"/>
      <c r="E205"/>
      <c r="F205"/>
      <c r="G205"/>
      <c r="H205"/>
      <c r="I205"/>
      <c r="J205"/>
      <c r="K205"/>
      <c r="L205"/>
      <c r="M205"/>
      <c r="N205"/>
      <c r="O205"/>
      <c r="P205"/>
      <c r="Q205"/>
      <c r="R205"/>
      <c r="S205"/>
      <c r="T205"/>
      <c r="U205"/>
      <c r="V205"/>
      <c r="W205"/>
      <c r="X205"/>
      <c r="Y205"/>
      <c r="Z205"/>
      <c r="AA205"/>
      <c r="AB205"/>
    </row>
    <row r="206" spans="1:28" ht="12.75" x14ac:dyDescent="0.2">
      <c r="A206" s="225"/>
      <c r="B206"/>
      <c r="C206"/>
      <c r="D206" s="224"/>
      <c r="E206"/>
      <c r="F206"/>
      <c r="G206"/>
      <c r="H206"/>
      <c r="I206"/>
      <c r="J206"/>
      <c r="K206"/>
      <c r="L206"/>
      <c r="M206"/>
      <c r="N206"/>
      <c r="O206"/>
      <c r="P206"/>
      <c r="Q206"/>
      <c r="R206"/>
      <c r="S206"/>
      <c r="T206"/>
      <c r="U206"/>
      <c r="V206"/>
      <c r="W206"/>
      <c r="X206"/>
      <c r="Y206"/>
      <c r="Z206"/>
      <c r="AA206"/>
      <c r="AB206"/>
    </row>
    <row r="207" spans="1:28" ht="12.75" x14ac:dyDescent="0.2">
      <c r="A207" s="225"/>
      <c r="B207"/>
      <c r="C207"/>
      <c r="D207" s="224"/>
      <c r="E207"/>
      <c r="F207"/>
      <c r="G207"/>
      <c r="H207"/>
      <c r="I207"/>
      <c r="J207"/>
      <c r="K207"/>
      <c r="L207"/>
      <c r="M207"/>
      <c r="N207"/>
      <c r="O207"/>
      <c r="P207"/>
      <c r="Q207"/>
      <c r="R207"/>
      <c r="S207"/>
      <c r="T207"/>
      <c r="U207"/>
      <c r="V207"/>
      <c r="W207"/>
      <c r="X207"/>
      <c r="Y207"/>
      <c r="Z207"/>
      <c r="AA207"/>
      <c r="AB207"/>
    </row>
    <row r="208" spans="1:28" ht="12.75" x14ac:dyDescent="0.2">
      <c r="A208" s="225"/>
      <c r="B208"/>
      <c r="C208"/>
      <c r="D208" s="224"/>
      <c r="E208"/>
      <c r="F208"/>
      <c r="G208"/>
      <c r="H208"/>
      <c r="I208"/>
      <c r="J208"/>
      <c r="K208"/>
      <c r="L208"/>
      <c r="M208"/>
      <c r="N208"/>
      <c r="O208"/>
      <c r="P208"/>
      <c r="Q208"/>
      <c r="R208"/>
      <c r="S208"/>
      <c r="T208"/>
      <c r="U208"/>
      <c r="V208"/>
      <c r="W208"/>
      <c r="X208"/>
      <c r="Y208"/>
      <c r="Z208"/>
      <c r="AA208"/>
      <c r="AB208"/>
    </row>
    <row r="209" spans="1:28" ht="12.75" x14ac:dyDescent="0.2">
      <c r="A209" s="225"/>
      <c r="B209"/>
      <c r="C209"/>
      <c r="D209" s="224"/>
      <c r="E209"/>
      <c r="F209"/>
      <c r="G209"/>
      <c r="H209"/>
      <c r="I209"/>
      <c r="J209"/>
      <c r="K209"/>
      <c r="L209"/>
      <c r="M209"/>
      <c r="N209"/>
      <c r="O209"/>
      <c r="P209"/>
      <c r="Q209"/>
      <c r="R209"/>
      <c r="S209"/>
      <c r="T209"/>
      <c r="U209"/>
      <c r="V209"/>
      <c r="W209"/>
      <c r="X209"/>
      <c r="Y209"/>
      <c r="Z209"/>
      <c r="AA209"/>
      <c r="AB209"/>
    </row>
    <row r="210" spans="1:28" ht="12.75" x14ac:dyDescent="0.2">
      <c r="A210" s="225"/>
      <c r="B210"/>
      <c r="C210"/>
      <c r="D210" s="224"/>
      <c r="E210"/>
      <c r="F210"/>
      <c r="G210"/>
      <c r="H210"/>
      <c r="I210"/>
      <c r="J210"/>
      <c r="K210"/>
      <c r="L210"/>
      <c r="M210"/>
      <c r="N210"/>
      <c r="O210"/>
      <c r="P210"/>
      <c r="Q210"/>
      <c r="R210"/>
      <c r="S210"/>
      <c r="T210"/>
      <c r="U210"/>
      <c r="V210"/>
      <c r="W210"/>
      <c r="X210"/>
      <c r="Y210"/>
      <c r="Z210"/>
      <c r="AA210"/>
      <c r="AB210"/>
    </row>
    <row r="211" spans="1:28" ht="12.75" x14ac:dyDescent="0.2">
      <c r="A211" s="225"/>
      <c r="B211"/>
      <c r="C211"/>
      <c r="D211" s="224"/>
      <c r="E211"/>
      <c r="F211"/>
      <c r="G211"/>
      <c r="H211"/>
      <c r="I211"/>
      <c r="J211"/>
      <c r="K211"/>
      <c r="L211"/>
      <c r="M211"/>
      <c r="N211"/>
      <c r="O211"/>
      <c r="P211"/>
      <c r="Q211"/>
      <c r="R211"/>
      <c r="S211"/>
      <c r="T211"/>
      <c r="U211"/>
      <c r="V211"/>
      <c r="W211"/>
      <c r="X211"/>
      <c r="Y211"/>
      <c r="Z211"/>
      <c r="AA211"/>
      <c r="AB211"/>
    </row>
    <row r="212" spans="1:28" ht="12.75" x14ac:dyDescent="0.2">
      <c r="A212" s="225"/>
      <c r="B212"/>
      <c r="C212"/>
      <c r="D212" s="224"/>
      <c r="E212"/>
      <c r="F212"/>
      <c r="G212"/>
      <c r="H212"/>
      <c r="I212"/>
      <c r="J212"/>
      <c r="K212"/>
      <c r="L212"/>
      <c r="M212"/>
      <c r="N212"/>
      <c r="O212"/>
      <c r="P212"/>
      <c r="Q212"/>
      <c r="R212"/>
      <c r="S212"/>
      <c r="T212"/>
      <c r="U212"/>
      <c r="V212"/>
      <c r="W212"/>
      <c r="X212"/>
      <c r="Y212"/>
      <c r="Z212"/>
      <c r="AA212"/>
      <c r="AB212"/>
    </row>
    <row r="213" spans="1:28" ht="12.75" x14ac:dyDescent="0.2">
      <c r="A213" s="225"/>
      <c r="B213"/>
      <c r="C213"/>
      <c r="D213" s="224"/>
      <c r="E213"/>
      <c r="F213"/>
      <c r="G213"/>
      <c r="H213"/>
      <c r="I213"/>
      <c r="J213"/>
      <c r="K213"/>
      <c r="L213"/>
      <c r="M213"/>
      <c r="N213"/>
      <c r="O213"/>
      <c r="P213"/>
      <c r="Q213"/>
      <c r="R213"/>
      <c r="S213"/>
      <c r="T213"/>
      <c r="U213"/>
      <c r="V213"/>
      <c r="W213"/>
      <c r="X213"/>
      <c r="Y213"/>
      <c r="Z213"/>
      <c r="AA213"/>
      <c r="AB213"/>
    </row>
    <row r="214" spans="1:28" ht="12.75" x14ac:dyDescent="0.2">
      <c r="A214" s="225"/>
      <c r="B214"/>
      <c r="C214"/>
      <c r="D214" s="224"/>
      <c r="E214"/>
      <c r="F214"/>
      <c r="G214"/>
      <c r="H214"/>
      <c r="I214"/>
      <c r="J214"/>
      <c r="K214"/>
      <c r="L214"/>
      <c r="M214"/>
      <c r="N214"/>
      <c r="O214"/>
      <c r="P214"/>
      <c r="Q214"/>
      <c r="R214"/>
      <c r="S214"/>
      <c r="T214"/>
      <c r="U214"/>
      <c r="V214"/>
      <c r="W214"/>
      <c r="X214"/>
      <c r="Y214"/>
      <c r="Z214"/>
      <c r="AA214"/>
      <c r="AB214"/>
    </row>
    <row r="215" spans="1:28" ht="12.75" x14ac:dyDescent="0.2">
      <c r="A215" s="225"/>
      <c r="B215"/>
      <c r="C215"/>
      <c r="D215" s="224"/>
      <c r="E215"/>
      <c r="F215"/>
      <c r="G215"/>
      <c r="H215"/>
      <c r="I215"/>
      <c r="J215"/>
      <c r="K215"/>
      <c r="L215"/>
      <c r="M215"/>
      <c r="N215"/>
      <c r="O215"/>
      <c r="P215"/>
      <c r="Q215"/>
      <c r="R215"/>
      <c r="S215"/>
      <c r="T215"/>
      <c r="U215"/>
      <c r="V215"/>
      <c r="W215"/>
      <c r="X215"/>
      <c r="Y215"/>
      <c r="Z215"/>
      <c r="AA215"/>
      <c r="AB215"/>
    </row>
    <row r="216" spans="1:28" ht="12.75" x14ac:dyDescent="0.2">
      <c r="A216" s="225"/>
      <c r="B216"/>
      <c r="C216"/>
      <c r="D216" s="224"/>
      <c r="E216"/>
      <c r="F216"/>
      <c r="G216"/>
      <c r="H216"/>
      <c r="I216"/>
      <c r="J216"/>
      <c r="K216"/>
      <c r="L216"/>
      <c r="M216"/>
      <c r="N216"/>
      <c r="O216"/>
      <c r="P216"/>
      <c r="Q216"/>
      <c r="R216"/>
      <c r="S216"/>
      <c r="T216"/>
      <c r="U216"/>
      <c r="V216"/>
      <c r="W216"/>
      <c r="X216"/>
      <c r="Y216"/>
      <c r="Z216"/>
      <c r="AA216"/>
      <c r="AB216"/>
    </row>
    <row r="217" spans="1:28" ht="12.75" x14ac:dyDescent="0.2">
      <c r="A217" s="225"/>
      <c r="B217"/>
      <c r="C217"/>
      <c r="D217" s="224"/>
      <c r="E217"/>
    </row>
    <row r="218" spans="1:28" ht="12.75" x14ac:dyDescent="0.2">
      <c r="A218" s="225"/>
      <c r="B218"/>
      <c r="C218"/>
      <c r="D218" s="224"/>
      <c r="E218"/>
    </row>
    <row r="219" spans="1:28" ht="12.75" x14ac:dyDescent="0.2">
      <c r="A219" s="225"/>
      <c r="B219"/>
      <c r="C219"/>
      <c r="D219" s="224"/>
      <c r="E219"/>
    </row>
    <row r="220" spans="1:28" ht="12.75" x14ac:dyDescent="0.2">
      <c r="A220" s="225"/>
      <c r="B220"/>
      <c r="C220"/>
      <c r="D220" s="224"/>
      <c r="E220"/>
    </row>
    <row r="221" spans="1:28" ht="12.75" x14ac:dyDescent="0.2">
      <c r="A221" s="225"/>
      <c r="B221"/>
      <c r="C221"/>
      <c r="D221" s="224"/>
      <c r="E221"/>
    </row>
    <row r="222" spans="1:28" ht="12.75" x14ac:dyDescent="0.2">
      <c r="A222" s="225"/>
      <c r="B222"/>
      <c r="C222"/>
      <c r="D222" s="224"/>
      <c r="E222"/>
    </row>
    <row r="223" spans="1:28" ht="12.75" x14ac:dyDescent="0.2">
      <c r="A223" s="225"/>
      <c r="B223"/>
      <c r="C223"/>
      <c r="D223" s="224"/>
      <c r="E223"/>
    </row>
    <row r="224" spans="1:28" ht="12.75" x14ac:dyDescent="0.2">
      <c r="A224" s="225"/>
      <c r="B224"/>
      <c r="C224"/>
      <c r="D224" s="224"/>
      <c r="E224"/>
    </row>
    <row r="225" spans="1:5" ht="12.75" x14ac:dyDescent="0.2">
      <c r="A225" s="225"/>
      <c r="B225"/>
      <c r="C225"/>
      <c r="D225" s="224"/>
      <c r="E225"/>
    </row>
    <row r="226" spans="1:5" ht="12.75" x14ac:dyDescent="0.2">
      <c r="A226" s="225"/>
      <c r="B226"/>
      <c r="C226"/>
      <c r="D226" s="224"/>
      <c r="E226"/>
    </row>
    <row r="227" spans="1:5" ht="12.75" x14ac:dyDescent="0.2">
      <c r="A227" s="225"/>
      <c r="B227"/>
      <c r="C227"/>
      <c r="D227" s="224"/>
      <c r="E227"/>
    </row>
    <row r="228" spans="1:5" ht="12.75" x14ac:dyDescent="0.2">
      <c r="A228" s="225"/>
      <c r="B228"/>
      <c r="C228"/>
      <c r="D228" s="224"/>
      <c r="E228"/>
    </row>
    <row r="229" spans="1:5" ht="12.75" x14ac:dyDescent="0.2">
      <c r="A229" s="225"/>
      <c r="B229"/>
      <c r="C229"/>
      <c r="D229" s="224"/>
      <c r="E229"/>
    </row>
    <row r="230" spans="1:5" ht="12.75" x14ac:dyDescent="0.2">
      <c r="A230" s="225"/>
      <c r="B230"/>
      <c r="C230"/>
      <c r="D230" s="224"/>
      <c r="E230"/>
    </row>
    <row r="231" spans="1:5" ht="12.75" x14ac:dyDescent="0.2">
      <c r="A231" s="225"/>
      <c r="B231"/>
      <c r="C231"/>
      <c r="D231" s="224"/>
      <c r="E231"/>
    </row>
    <row r="232" spans="1:5" ht="12.75" x14ac:dyDescent="0.2">
      <c r="A232" s="225"/>
      <c r="B232"/>
      <c r="C232"/>
      <c r="D232" s="224"/>
      <c r="E232"/>
    </row>
    <row r="233" spans="1:5" ht="12.75" x14ac:dyDescent="0.2">
      <c r="A233" s="225"/>
      <c r="B233"/>
      <c r="C233"/>
      <c r="D233" s="224"/>
      <c r="E233"/>
    </row>
    <row r="234" spans="1:5" ht="12.75" x14ac:dyDescent="0.2">
      <c r="A234" s="225"/>
      <c r="B234"/>
      <c r="C234"/>
      <c r="D234" s="224"/>
      <c r="E234"/>
    </row>
    <row r="235" spans="1:5" ht="12.75" x14ac:dyDescent="0.2">
      <c r="A235" s="225"/>
      <c r="B235"/>
      <c r="C235"/>
      <c r="D235" s="224"/>
      <c r="E235"/>
    </row>
    <row r="236" spans="1:5" ht="12.75" x14ac:dyDescent="0.2">
      <c r="A236" s="225"/>
      <c r="B236"/>
      <c r="C236"/>
      <c r="D236" s="224"/>
      <c r="E236"/>
    </row>
    <row r="237" spans="1:5" ht="12.75" x14ac:dyDescent="0.2">
      <c r="A237" s="225"/>
      <c r="B237"/>
      <c r="C237"/>
      <c r="D237" s="224"/>
      <c r="E237"/>
    </row>
    <row r="238" spans="1:5" ht="12.75" x14ac:dyDescent="0.2">
      <c r="A238" s="225"/>
      <c r="B238"/>
      <c r="C238"/>
      <c r="D238" s="224"/>
      <c r="E238"/>
    </row>
    <row r="239" spans="1:5" ht="12.75" x14ac:dyDescent="0.2">
      <c r="A239" s="225"/>
      <c r="B239"/>
      <c r="C239"/>
      <c r="D239" s="224"/>
      <c r="E239"/>
    </row>
    <row r="240" spans="1:5" ht="12.75" x14ac:dyDescent="0.2">
      <c r="A240" s="225"/>
      <c r="B240"/>
      <c r="C240"/>
      <c r="D240" s="224"/>
      <c r="E240"/>
    </row>
    <row r="241" spans="1:5" ht="12.75" x14ac:dyDescent="0.2">
      <c r="A241" s="225"/>
      <c r="B241"/>
      <c r="C241"/>
      <c r="D241" s="224"/>
      <c r="E241"/>
    </row>
    <row r="242" spans="1:5" ht="12.75" x14ac:dyDescent="0.2">
      <c r="A242" s="225"/>
      <c r="B242"/>
      <c r="C242"/>
      <c r="D242" s="224"/>
      <c r="E242"/>
    </row>
    <row r="243" spans="1:5" ht="12.75" x14ac:dyDescent="0.2">
      <c r="A243" s="225"/>
      <c r="B243"/>
      <c r="C243"/>
      <c r="D243" s="224"/>
      <c r="E243"/>
    </row>
    <row r="244" spans="1:5" ht="12.75" x14ac:dyDescent="0.2">
      <c r="A244" s="225"/>
      <c r="B244"/>
      <c r="C244"/>
      <c r="D244" s="224"/>
      <c r="E244"/>
    </row>
    <row r="245" spans="1:5" ht="12.75" x14ac:dyDescent="0.2">
      <c r="A245" s="225"/>
      <c r="B245"/>
      <c r="C245"/>
      <c r="D245" s="224"/>
      <c r="E245"/>
    </row>
    <row r="246" spans="1:5" ht="12.75" x14ac:dyDescent="0.2">
      <c r="A246" s="225"/>
      <c r="B246"/>
      <c r="C246"/>
      <c r="D246" s="224"/>
      <c r="E246"/>
    </row>
    <row r="247" spans="1:5" ht="12.75" x14ac:dyDescent="0.2">
      <c r="A247" s="225"/>
      <c r="B247"/>
      <c r="C247"/>
      <c r="D247" s="224"/>
      <c r="E247"/>
    </row>
    <row r="248" spans="1:5" ht="12.75" x14ac:dyDescent="0.2">
      <c r="A248" s="225"/>
      <c r="B248"/>
      <c r="C248"/>
      <c r="D248" s="224"/>
      <c r="E248"/>
    </row>
    <row r="249" spans="1:5" ht="12.75" x14ac:dyDescent="0.2">
      <c r="A249" s="225"/>
      <c r="B249"/>
      <c r="C249"/>
      <c r="D249" s="224"/>
      <c r="E249"/>
    </row>
    <row r="250" spans="1:5" ht="12.75" x14ac:dyDescent="0.2">
      <c r="A250" s="225"/>
      <c r="B250"/>
      <c r="C250"/>
      <c r="D250" s="224"/>
      <c r="E250"/>
    </row>
    <row r="251" spans="1:5" ht="12.75" x14ac:dyDescent="0.2">
      <c r="A251" s="225"/>
      <c r="B251"/>
      <c r="C251"/>
      <c r="D251" s="224"/>
      <c r="E251"/>
    </row>
    <row r="252" spans="1:5" ht="12.75" x14ac:dyDescent="0.2">
      <c r="A252" s="225"/>
      <c r="B252"/>
      <c r="C252"/>
      <c r="D252" s="224"/>
      <c r="E252"/>
    </row>
    <row r="253" spans="1:5" ht="12.75" x14ac:dyDescent="0.2">
      <c r="A253" s="225"/>
      <c r="B253"/>
      <c r="C253"/>
      <c r="D253" s="224"/>
      <c r="E253"/>
    </row>
    <row r="254" spans="1:5" ht="12.75" x14ac:dyDescent="0.2">
      <c r="A254" s="225"/>
      <c r="B254"/>
      <c r="C254"/>
      <c r="D254" s="224"/>
      <c r="E254"/>
    </row>
    <row r="255" spans="1:5" ht="12.75" x14ac:dyDescent="0.2">
      <c r="A255" s="225"/>
      <c r="B255"/>
      <c r="C255"/>
      <c r="D255" s="224"/>
      <c r="E255"/>
    </row>
    <row r="256" spans="1:5" ht="12.75" x14ac:dyDescent="0.2">
      <c r="A256" s="225"/>
      <c r="B256"/>
      <c r="C256"/>
      <c r="D256" s="224"/>
      <c r="E256"/>
    </row>
    <row r="257" spans="1:5" ht="12.75" x14ac:dyDescent="0.2">
      <c r="A257" s="225"/>
      <c r="B257"/>
      <c r="C257"/>
      <c r="D257" s="224"/>
      <c r="E257"/>
    </row>
    <row r="258" spans="1:5" ht="12.75" x14ac:dyDescent="0.2">
      <c r="A258" s="225"/>
      <c r="B258"/>
      <c r="C258"/>
      <c r="D258" s="224"/>
      <c r="E258"/>
    </row>
    <row r="259" spans="1:5" ht="12.75" x14ac:dyDescent="0.2">
      <c r="A259" s="225"/>
      <c r="B259"/>
      <c r="C259"/>
      <c r="D259" s="224"/>
      <c r="E259"/>
    </row>
    <row r="260" spans="1:5" ht="12.75" x14ac:dyDescent="0.2">
      <c r="A260" s="225"/>
      <c r="B260"/>
      <c r="C260"/>
      <c r="D260" s="224"/>
      <c r="E260"/>
    </row>
    <row r="261" spans="1:5" ht="12.75" x14ac:dyDescent="0.2">
      <c r="A261" s="225"/>
      <c r="B261"/>
      <c r="C261"/>
      <c r="D261" s="224"/>
      <c r="E261"/>
    </row>
    <row r="262" spans="1:5" ht="12.75" x14ac:dyDescent="0.2">
      <c r="A262" s="225"/>
      <c r="B262"/>
      <c r="C262"/>
      <c r="D262" s="224"/>
      <c r="E262"/>
    </row>
    <row r="263" spans="1:5" ht="12.75" x14ac:dyDescent="0.2">
      <c r="A263" s="225"/>
      <c r="B263"/>
      <c r="C263"/>
      <c r="D263" s="224"/>
      <c r="E263"/>
    </row>
    <row r="264" spans="1:5" ht="12.75" x14ac:dyDescent="0.2">
      <c r="A264" s="225"/>
      <c r="B264"/>
      <c r="C264"/>
      <c r="D264" s="224"/>
      <c r="E264"/>
    </row>
    <row r="265" spans="1:5" ht="12.75" x14ac:dyDescent="0.2">
      <c r="A265" s="225"/>
      <c r="B265"/>
      <c r="C265"/>
      <c r="D265" s="224"/>
      <c r="E265"/>
    </row>
    <row r="266" spans="1:5" ht="12.75" x14ac:dyDescent="0.2">
      <c r="A266" s="225"/>
      <c r="B266"/>
      <c r="C266"/>
      <c r="D266" s="224"/>
      <c r="E266"/>
    </row>
    <row r="267" spans="1:5" ht="12.75" x14ac:dyDescent="0.2">
      <c r="A267" s="225"/>
      <c r="B267"/>
      <c r="C267"/>
      <c r="D267" s="224"/>
      <c r="E267"/>
    </row>
    <row r="268" spans="1:5" ht="12.75" x14ac:dyDescent="0.2">
      <c r="A268" s="225"/>
      <c r="B268"/>
      <c r="C268"/>
      <c r="D268" s="224"/>
      <c r="E268"/>
    </row>
    <row r="269" spans="1:5" ht="12.75" x14ac:dyDescent="0.2">
      <c r="A269" s="225"/>
      <c r="B269"/>
      <c r="C269"/>
      <c r="D269" s="224"/>
      <c r="E269"/>
    </row>
    <row r="270" spans="1:5" ht="12.75" x14ac:dyDescent="0.2">
      <c r="A270" s="225"/>
      <c r="B270"/>
      <c r="C270"/>
      <c r="D270" s="224"/>
      <c r="E270"/>
    </row>
    <row r="271" spans="1:5" ht="12.75" x14ac:dyDescent="0.2">
      <c r="A271" s="225"/>
      <c r="B271"/>
      <c r="C271"/>
      <c r="D271" s="224"/>
      <c r="E271"/>
    </row>
    <row r="272" spans="1:5" ht="12.75" x14ac:dyDescent="0.2">
      <c r="A272" s="225"/>
      <c r="B272"/>
      <c r="C272"/>
      <c r="D272" s="224"/>
      <c r="E272"/>
    </row>
    <row r="273" spans="1:5" ht="12.75" x14ac:dyDescent="0.2">
      <c r="A273" s="225"/>
      <c r="B273"/>
      <c r="C273"/>
      <c r="D273" s="224"/>
      <c r="E273"/>
    </row>
    <row r="274" spans="1:5" ht="12.75" x14ac:dyDescent="0.2">
      <c r="A274" s="225"/>
      <c r="B274"/>
      <c r="C274"/>
      <c r="D274" s="224"/>
      <c r="E274"/>
    </row>
    <row r="275" spans="1:5" ht="12.75" x14ac:dyDescent="0.2">
      <c r="A275" s="225"/>
      <c r="B275"/>
      <c r="C275"/>
      <c r="D275" s="224"/>
      <c r="E275"/>
    </row>
    <row r="276" spans="1:5" ht="12.75" x14ac:dyDescent="0.2">
      <c r="A276" s="225"/>
      <c r="B276"/>
      <c r="C276"/>
      <c r="D276" s="224"/>
      <c r="E276"/>
    </row>
    <row r="277" spans="1:5" ht="12.75" x14ac:dyDescent="0.2">
      <c r="A277" s="225"/>
      <c r="B277"/>
      <c r="C277"/>
      <c r="D277" s="224"/>
      <c r="E277"/>
    </row>
    <row r="278" spans="1:5" ht="12.75" x14ac:dyDescent="0.2">
      <c r="A278" s="225"/>
      <c r="B278"/>
      <c r="C278"/>
      <c r="D278" s="224"/>
      <c r="E278"/>
    </row>
    <row r="279" spans="1:5" ht="12.75" x14ac:dyDescent="0.2">
      <c r="A279" s="225"/>
      <c r="B279"/>
      <c r="C279"/>
      <c r="D279" s="224"/>
      <c r="E279"/>
    </row>
    <row r="280" spans="1:5" ht="12.75" x14ac:dyDescent="0.2">
      <c r="A280" s="225"/>
      <c r="B280"/>
      <c r="C280"/>
      <c r="D280" s="224"/>
      <c r="E280"/>
    </row>
    <row r="281" spans="1:5" ht="12.75" x14ac:dyDescent="0.2">
      <c r="A281" s="225"/>
      <c r="B281"/>
      <c r="C281"/>
      <c r="D281" s="224"/>
      <c r="E281"/>
    </row>
    <row r="282" spans="1:5" ht="12.75" x14ac:dyDescent="0.2">
      <c r="A282" s="225"/>
      <c r="B282"/>
      <c r="C282"/>
      <c r="D282" s="224"/>
      <c r="E282"/>
    </row>
    <row r="283" spans="1:5" ht="12.75" x14ac:dyDescent="0.2">
      <c r="A283" s="225"/>
      <c r="B283"/>
      <c r="C283"/>
      <c r="D283" s="224"/>
      <c r="E283"/>
    </row>
    <row r="284" spans="1:5" ht="12.75" x14ac:dyDescent="0.2">
      <c r="A284" s="225"/>
      <c r="B284"/>
      <c r="C284"/>
      <c r="D284" s="224"/>
      <c r="E284"/>
    </row>
    <row r="285" spans="1:5" ht="12.75" x14ac:dyDescent="0.2">
      <c r="A285" s="225"/>
      <c r="B285"/>
      <c r="C285"/>
      <c r="D285" s="224"/>
      <c r="E285"/>
    </row>
    <row r="286" spans="1:5" ht="12.75" x14ac:dyDescent="0.2">
      <c r="A286" s="225"/>
      <c r="B286"/>
      <c r="C286"/>
      <c r="D286" s="224"/>
      <c r="E286"/>
    </row>
    <row r="287" spans="1:5" ht="12.75" x14ac:dyDescent="0.2">
      <c r="A287" s="225"/>
      <c r="B287"/>
      <c r="C287"/>
      <c r="D287" s="224"/>
      <c r="E287"/>
    </row>
    <row r="288" spans="1:5" ht="12.75" x14ac:dyDescent="0.2">
      <c r="A288" s="225"/>
      <c r="B288"/>
      <c r="C288"/>
      <c r="D288" s="224"/>
      <c r="E288"/>
    </row>
    <row r="289" spans="1:5" ht="12.75" x14ac:dyDescent="0.2">
      <c r="A289" s="225"/>
      <c r="B289"/>
      <c r="C289"/>
      <c r="D289" s="224"/>
      <c r="E289"/>
    </row>
    <row r="290" spans="1:5" ht="12.75" x14ac:dyDescent="0.2">
      <c r="A290" s="225"/>
      <c r="B290"/>
      <c r="C290"/>
      <c r="D290" s="224"/>
      <c r="E290"/>
    </row>
    <row r="291" spans="1:5" ht="12.75" x14ac:dyDescent="0.2">
      <c r="A291" s="225"/>
      <c r="B291"/>
      <c r="C291"/>
      <c r="D291" s="224"/>
      <c r="E291"/>
    </row>
    <row r="292" spans="1:5" ht="12.75" x14ac:dyDescent="0.2">
      <c r="A292" s="225"/>
      <c r="B292"/>
      <c r="C292"/>
      <c r="D292" s="224"/>
      <c r="E292"/>
    </row>
    <row r="293" spans="1:5" ht="12.75" x14ac:dyDescent="0.2">
      <c r="A293" s="225"/>
      <c r="B293"/>
      <c r="C293"/>
      <c r="D293" s="224"/>
      <c r="E293"/>
    </row>
    <row r="294" spans="1:5" ht="12.75" x14ac:dyDescent="0.2">
      <c r="A294" s="225"/>
      <c r="B294"/>
      <c r="C294"/>
      <c r="D294" s="224"/>
      <c r="E294"/>
    </row>
    <row r="295" spans="1:5" ht="12.75" x14ac:dyDescent="0.2">
      <c r="A295" s="225"/>
      <c r="B295"/>
      <c r="C295"/>
      <c r="D295" s="224"/>
      <c r="E295"/>
    </row>
    <row r="296" spans="1:5" ht="12.75" x14ac:dyDescent="0.2">
      <c r="A296" s="225"/>
      <c r="B296"/>
      <c r="C296"/>
      <c r="D296" s="224"/>
      <c r="E296"/>
    </row>
    <row r="297" spans="1:5" ht="12.75" x14ac:dyDescent="0.2">
      <c r="A297" s="225"/>
      <c r="B297"/>
      <c r="C297"/>
      <c r="D297" s="224"/>
      <c r="E297"/>
    </row>
    <row r="298" spans="1:5" ht="12.75" x14ac:dyDescent="0.2">
      <c r="A298" s="225"/>
      <c r="B298"/>
      <c r="C298"/>
      <c r="D298" s="224"/>
      <c r="E298"/>
    </row>
    <row r="299" spans="1:5" ht="12.75" x14ac:dyDescent="0.2">
      <c r="A299" s="225"/>
      <c r="B299"/>
      <c r="C299"/>
      <c r="D299" s="224"/>
      <c r="E299"/>
    </row>
    <row r="300" spans="1:5" ht="12.75" x14ac:dyDescent="0.2">
      <c r="A300" s="225"/>
      <c r="B300"/>
      <c r="C300"/>
      <c r="D300" s="224"/>
      <c r="E300"/>
    </row>
    <row r="301" spans="1:5" ht="12.75" x14ac:dyDescent="0.2">
      <c r="A301" s="225"/>
      <c r="B301"/>
      <c r="C301"/>
      <c r="D301" s="224"/>
      <c r="E301"/>
    </row>
    <row r="302" spans="1:5" ht="12.75" x14ac:dyDescent="0.2">
      <c r="A302" s="225"/>
      <c r="B302"/>
      <c r="C302"/>
      <c r="D302" s="224"/>
      <c r="E302"/>
    </row>
    <row r="303" spans="1:5" ht="12.75" x14ac:dyDescent="0.2">
      <c r="A303" s="225"/>
      <c r="B303"/>
      <c r="C303"/>
      <c r="D303" s="224"/>
      <c r="E303"/>
    </row>
    <row r="304" spans="1:5" ht="12.75" x14ac:dyDescent="0.2">
      <c r="A304" s="225"/>
      <c r="B304"/>
      <c r="C304"/>
      <c r="D304" s="224"/>
      <c r="E304"/>
    </row>
    <row r="305" spans="1:5" ht="12.75" x14ac:dyDescent="0.2">
      <c r="A305" s="225"/>
      <c r="B305"/>
      <c r="C305"/>
      <c r="D305" s="224"/>
      <c r="E305"/>
    </row>
    <row r="306" spans="1:5" ht="12.75" x14ac:dyDescent="0.2">
      <c r="A306" s="225"/>
      <c r="B306"/>
      <c r="C306"/>
      <c r="D306" s="224"/>
      <c r="E306"/>
    </row>
    <row r="307" spans="1:5" ht="12.75" x14ac:dyDescent="0.2">
      <c r="A307" s="225"/>
      <c r="B307"/>
      <c r="C307"/>
      <c r="D307" s="224"/>
      <c r="E307"/>
    </row>
    <row r="308" spans="1:5" ht="12.75" x14ac:dyDescent="0.2">
      <c r="A308" s="225"/>
      <c r="B308"/>
      <c r="C308"/>
      <c r="D308" s="224"/>
      <c r="E308"/>
    </row>
    <row r="309" spans="1:5" ht="12.75" x14ac:dyDescent="0.2">
      <c r="A309" s="225"/>
      <c r="B309"/>
      <c r="C309"/>
      <c r="D309" s="224"/>
      <c r="E309"/>
    </row>
    <row r="310" spans="1:5" ht="12.75" x14ac:dyDescent="0.2">
      <c r="A310" s="225"/>
      <c r="B310"/>
      <c r="C310"/>
      <c r="D310" s="224"/>
      <c r="E310"/>
    </row>
    <row r="311" spans="1:5" ht="12.75" x14ac:dyDescent="0.2">
      <c r="A311" s="225"/>
      <c r="B311"/>
      <c r="C311"/>
      <c r="D311" s="224"/>
      <c r="E311"/>
    </row>
    <row r="312" spans="1:5" ht="12.75" x14ac:dyDescent="0.2">
      <c r="A312" s="225"/>
      <c r="B312"/>
      <c r="C312"/>
      <c r="D312" s="224"/>
      <c r="E312"/>
    </row>
    <row r="313" spans="1:5" ht="12.75" x14ac:dyDescent="0.2">
      <c r="A313" s="225"/>
      <c r="B313"/>
      <c r="C313"/>
      <c r="D313" s="224"/>
      <c r="E313"/>
    </row>
    <row r="314" spans="1:5" ht="12.75" x14ac:dyDescent="0.2">
      <c r="A314" s="225"/>
      <c r="B314"/>
      <c r="C314"/>
      <c r="D314" s="224"/>
      <c r="E314"/>
    </row>
    <row r="315" spans="1:5" ht="12.75" x14ac:dyDescent="0.2">
      <c r="A315" s="225"/>
      <c r="B315"/>
      <c r="C315"/>
      <c r="D315" s="224"/>
      <c r="E315"/>
    </row>
    <row r="316" spans="1:5" ht="12.75" x14ac:dyDescent="0.2">
      <c r="A316" s="225"/>
      <c r="B316"/>
      <c r="C316"/>
      <c r="D316" s="224"/>
      <c r="E316"/>
    </row>
    <row r="317" spans="1:5" ht="12.75" x14ac:dyDescent="0.2">
      <c r="A317" s="225"/>
      <c r="B317"/>
      <c r="C317"/>
      <c r="D317" s="224"/>
      <c r="E317"/>
    </row>
    <row r="318" spans="1:5" ht="12.75" x14ac:dyDescent="0.2">
      <c r="A318" s="225"/>
      <c r="B318"/>
      <c r="C318"/>
      <c r="D318" s="224"/>
      <c r="E318"/>
    </row>
    <row r="319" spans="1:5" ht="12.75" x14ac:dyDescent="0.2">
      <c r="A319" s="225"/>
      <c r="B319"/>
      <c r="C319"/>
      <c r="D319" s="224"/>
      <c r="E319"/>
    </row>
    <row r="320" spans="1:5" ht="12.75" x14ac:dyDescent="0.2">
      <c r="A320" s="225"/>
      <c r="B320"/>
      <c r="C320"/>
      <c r="D320" s="224"/>
      <c r="E320"/>
    </row>
    <row r="321" spans="1:5" ht="12.75" x14ac:dyDescent="0.2">
      <c r="A321" s="225"/>
      <c r="B321"/>
      <c r="C321"/>
      <c r="D321" s="224"/>
      <c r="E321"/>
    </row>
    <row r="322" spans="1:5" ht="12.75" x14ac:dyDescent="0.2">
      <c r="A322" s="225"/>
      <c r="B322"/>
      <c r="C322"/>
      <c r="D322" s="224"/>
      <c r="E322"/>
    </row>
    <row r="323" spans="1:5" ht="12.75" x14ac:dyDescent="0.2">
      <c r="A323" s="225"/>
      <c r="B323"/>
      <c r="C323"/>
      <c r="D323" s="224"/>
      <c r="E323"/>
    </row>
    <row r="324" spans="1:5" ht="12.75" x14ac:dyDescent="0.2">
      <c r="A324" s="225"/>
      <c r="B324"/>
      <c r="C324"/>
      <c r="D324" s="224"/>
      <c r="E324"/>
    </row>
    <row r="325" spans="1:5" ht="12.75" x14ac:dyDescent="0.2">
      <c r="A325" s="225"/>
      <c r="B325"/>
      <c r="C325"/>
      <c r="D325" s="224"/>
      <c r="E325"/>
    </row>
    <row r="326" spans="1:5" ht="12.75" x14ac:dyDescent="0.2">
      <c r="A326" s="225"/>
      <c r="B326"/>
      <c r="C326"/>
      <c r="D326" s="224"/>
      <c r="E326"/>
    </row>
    <row r="327" spans="1:5" ht="12.75" x14ac:dyDescent="0.2">
      <c r="A327" s="225"/>
      <c r="B327"/>
      <c r="C327"/>
      <c r="D327" s="224"/>
      <c r="E327"/>
    </row>
    <row r="328" spans="1:5" ht="12.75" x14ac:dyDescent="0.2">
      <c r="A328" s="225"/>
      <c r="B328"/>
      <c r="C328"/>
      <c r="D328" s="224"/>
      <c r="E328"/>
    </row>
    <row r="329" spans="1:5" ht="12.75" x14ac:dyDescent="0.2">
      <c r="A329" s="225"/>
      <c r="B329"/>
      <c r="C329"/>
      <c r="D329" s="224"/>
      <c r="E329"/>
    </row>
    <row r="330" spans="1:5" ht="12.75" x14ac:dyDescent="0.2">
      <c r="A330" s="225"/>
      <c r="B330"/>
      <c r="C330"/>
      <c r="D330" s="224"/>
      <c r="E330"/>
    </row>
    <row r="331" spans="1:5" ht="12.75" x14ac:dyDescent="0.2">
      <c r="A331" s="225"/>
      <c r="B331"/>
      <c r="C331"/>
      <c r="D331" s="224"/>
      <c r="E331"/>
    </row>
    <row r="332" spans="1:5" ht="12.75" x14ac:dyDescent="0.2">
      <c r="A332" s="225"/>
      <c r="B332"/>
      <c r="C332"/>
      <c r="D332" s="224"/>
      <c r="E332"/>
    </row>
    <row r="333" spans="1:5" ht="12.75" x14ac:dyDescent="0.2">
      <c r="A333" s="225"/>
      <c r="B333"/>
      <c r="C333"/>
      <c r="D333" s="224"/>
      <c r="E333"/>
    </row>
    <row r="334" spans="1:5" ht="12.75" x14ac:dyDescent="0.2">
      <c r="A334" s="225"/>
      <c r="B334"/>
      <c r="C334"/>
      <c r="D334" s="224"/>
      <c r="E334"/>
    </row>
    <row r="335" spans="1:5" ht="12.75" x14ac:dyDescent="0.2">
      <c r="A335" s="225"/>
      <c r="B335"/>
      <c r="C335"/>
      <c r="D335" s="224"/>
      <c r="E335"/>
    </row>
    <row r="336" spans="1:5" ht="12.75" x14ac:dyDescent="0.2">
      <c r="A336" s="225"/>
      <c r="B336"/>
      <c r="C336"/>
      <c r="D336" s="224"/>
      <c r="E336"/>
    </row>
    <row r="337" spans="1:5" ht="12.75" x14ac:dyDescent="0.2">
      <c r="A337" s="225"/>
      <c r="B337"/>
      <c r="C337"/>
      <c r="D337" s="224"/>
      <c r="E337"/>
    </row>
    <row r="338" spans="1:5" ht="12.75" x14ac:dyDescent="0.2">
      <c r="A338" s="225"/>
      <c r="B338"/>
      <c r="C338"/>
      <c r="D338" s="224"/>
      <c r="E338"/>
    </row>
    <row r="339" spans="1:5" ht="12.75" x14ac:dyDescent="0.2">
      <c r="A339" s="225"/>
      <c r="B339"/>
      <c r="C339"/>
      <c r="D339" s="224"/>
      <c r="E339"/>
    </row>
    <row r="340" spans="1:5" ht="12.75" x14ac:dyDescent="0.2">
      <c r="A340" s="225"/>
      <c r="B340"/>
      <c r="C340"/>
      <c r="D340" s="224"/>
      <c r="E340"/>
    </row>
    <row r="341" spans="1:5" ht="12.75" x14ac:dyDescent="0.2">
      <c r="A341" s="225"/>
      <c r="B341"/>
      <c r="C341"/>
      <c r="D341" s="224"/>
      <c r="E341"/>
    </row>
    <row r="342" spans="1:5" ht="12.75" x14ac:dyDescent="0.2">
      <c r="A342" s="225"/>
      <c r="B342"/>
      <c r="C342"/>
      <c r="D342" s="224"/>
      <c r="E342"/>
    </row>
    <row r="343" spans="1:5" ht="12.75" x14ac:dyDescent="0.2">
      <c r="A343" s="225"/>
      <c r="B343"/>
      <c r="C343"/>
      <c r="D343" s="224"/>
      <c r="E343"/>
    </row>
    <row r="344" spans="1:5" ht="12.75" x14ac:dyDescent="0.2">
      <c r="A344" s="225"/>
      <c r="B344"/>
      <c r="C344"/>
      <c r="D344" s="224"/>
      <c r="E344"/>
    </row>
    <row r="345" spans="1:5" ht="12.75" x14ac:dyDescent="0.2">
      <c r="A345" s="225"/>
      <c r="B345"/>
      <c r="C345"/>
      <c r="D345" s="224"/>
      <c r="E345"/>
    </row>
    <row r="346" spans="1:5" ht="12.75" x14ac:dyDescent="0.2">
      <c r="A346" s="225"/>
      <c r="B346"/>
      <c r="C346"/>
      <c r="D346" s="224"/>
      <c r="E346"/>
    </row>
    <row r="347" spans="1:5" ht="12.75" x14ac:dyDescent="0.2">
      <c r="A347" s="225"/>
      <c r="B347"/>
      <c r="C347"/>
      <c r="D347" s="224"/>
      <c r="E347"/>
    </row>
    <row r="348" spans="1:5" ht="12.75" x14ac:dyDescent="0.2">
      <c r="A348" s="225"/>
      <c r="B348"/>
      <c r="C348"/>
      <c r="D348" s="224"/>
      <c r="E348"/>
    </row>
    <row r="349" spans="1:5" ht="12.75" x14ac:dyDescent="0.2">
      <c r="A349" s="225"/>
      <c r="B349"/>
      <c r="C349"/>
      <c r="D349" s="224"/>
      <c r="E349"/>
    </row>
    <row r="350" spans="1:5" ht="12.75" x14ac:dyDescent="0.2">
      <c r="A350" s="225"/>
      <c r="B350"/>
      <c r="C350"/>
      <c r="D350" s="224"/>
      <c r="E350"/>
    </row>
    <row r="351" spans="1:5" ht="12.75" x14ac:dyDescent="0.2">
      <c r="A351" s="225"/>
      <c r="B351"/>
      <c r="C351"/>
      <c r="D351" s="224"/>
      <c r="E351"/>
    </row>
    <row r="352" spans="1:5" ht="12.75" x14ac:dyDescent="0.2">
      <c r="A352" s="225"/>
      <c r="B352"/>
      <c r="C352"/>
      <c r="D352" s="224"/>
      <c r="E352"/>
    </row>
    <row r="353" spans="1:5" ht="12.75" x14ac:dyDescent="0.2">
      <c r="A353" s="225"/>
      <c r="B353"/>
      <c r="C353"/>
      <c r="D353" s="224"/>
      <c r="E353"/>
    </row>
    <row r="354" spans="1:5" ht="12.75" x14ac:dyDescent="0.2">
      <c r="A354" s="225"/>
      <c r="B354"/>
      <c r="C354"/>
      <c r="D354" s="224"/>
      <c r="E354"/>
    </row>
    <row r="355" spans="1:5" ht="12.75" x14ac:dyDescent="0.2">
      <c r="A355" s="225"/>
      <c r="B355"/>
      <c r="C355"/>
      <c r="D355" s="224"/>
      <c r="E355"/>
    </row>
    <row r="356" spans="1:5" ht="12.75" x14ac:dyDescent="0.2">
      <c r="A356" s="225"/>
      <c r="B356"/>
      <c r="C356"/>
      <c r="D356" s="224"/>
      <c r="E356"/>
    </row>
    <row r="357" spans="1:5" ht="12.75" x14ac:dyDescent="0.2">
      <c r="A357" s="225"/>
      <c r="B357"/>
      <c r="C357"/>
      <c r="D357" s="224"/>
      <c r="E357"/>
    </row>
    <row r="358" spans="1:5" ht="12.75" x14ac:dyDescent="0.2">
      <c r="A358" s="225"/>
      <c r="B358"/>
      <c r="C358"/>
      <c r="D358" s="224"/>
      <c r="E358"/>
    </row>
    <row r="359" spans="1:5" ht="12.75" x14ac:dyDescent="0.2">
      <c r="A359" s="225"/>
      <c r="B359"/>
      <c r="C359"/>
      <c r="D359" s="224"/>
      <c r="E359"/>
    </row>
    <row r="360" spans="1:5" ht="12.75" x14ac:dyDescent="0.2">
      <c r="A360" s="225"/>
      <c r="B360"/>
      <c r="C360"/>
      <c r="D360" s="224"/>
      <c r="E360"/>
    </row>
    <row r="361" spans="1:5" ht="12.75" x14ac:dyDescent="0.2">
      <c r="A361" s="225"/>
      <c r="B361"/>
      <c r="C361"/>
      <c r="D361" s="224"/>
      <c r="E361"/>
    </row>
    <row r="362" spans="1:5" ht="12.75" x14ac:dyDescent="0.2">
      <c r="A362" s="225"/>
      <c r="B362"/>
      <c r="C362"/>
      <c r="D362" s="224"/>
      <c r="E362"/>
    </row>
    <row r="363" spans="1:5" ht="12.75" x14ac:dyDescent="0.2">
      <c r="A363" s="225"/>
      <c r="B363"/>
      <c r="C363"/>
      <c r="D363" s="224"/>
      <c r="E363"/>
    </row>
    <row r="364" spans="1:5" ht="12.75" x14ac:dyDescent="0.2">
      <c r="A364" s="225"/>
      <c r="B364"/>
      <c r="C364"/>
      <c r="D364" s="224"/>
      <c r="E364"/>
    </row>
    <row r="365" spans="1:5" ht="12.75" x14ac:dyDescent="0.2">
      <c r="A365" s="225"/>
      <c r="B365"/>
      <c r="C365"/>
      <c r="D365" s="224"/>
      <c r="E365"/>
    </row>
    <row r="366" spans="1:5" ht="12.75" x14ac:dyDescent="0.2">
      <c r="A366" s="225"/>
      <c r="B366"/>
      <c r="C366"/>
      <c r="D366" s="224"/>
      <c r="E366"/>
    </row>
    <row r="367" spans="1:5" ht="12.75" x14ac:dyDescent="0.2">
      <c r="A367" s="225"/>
      <c r="B367"/>
      <c r="C367"/>
      <c r="D367" s="224"/>
      <c r="E367"/>
    </row>
    <row r="368" spans="1:5" ht="12.75" x14ac:dyDescent="0.2">
      <c r="A368" s="225"/>
      <c r="B368"/>
      <c r="C368"/>
      <c r="D368" s="224"/>
      <c r="E368"/>
    </row>
    <row r="369" spans="1:5" ht="12.75" x14ac:dyDescent="0.2">
      <c r="A369" s="225"/>
      <c r="B369"/>
      <c r="C369"/>
      <c r="D369" s="224"/>
      <c r="E369"/>
    </row>
    <row r="370" spans="1:5" ht="12.75" x14ac:dyDescent="0.2">
      <c r="A370" s="225"/>
      <c r="B370"/>
      <c r="C370"/>
      <c r="D370" s="224"/>
      <c r="E370"/>
    </row>
    <row r="371" spans="1:5" ht="12.75" x14ac:dyDescent="0.2">
      <c r="A371" s="225"/>
      <c r="B371"/>
      <c r="C371"/>
      <c r="D371" s="224"/>
      <c r="E371"/>
    </row>
    <row r="372" spans="1:5" ht="12.75" x14ac:dyDescent="0.2">
      <c r="A372" s="225"/>
      <c r="B372"/>
      <c r="C372"/>
      <c r="D372" s="224"/>
      <c r="E372"/>
    </row>
    <row r="373" spans="1:5" ht="12.75" x14ac:dyDescent="0.2">
      <c r="A373" s="225"/>
      <c r="B373"/>
      <c r="C373"/>
      <c r="D373" s="224"/>
      <c r="E373"/>
    </row>
    <row r="374" spans="1:5" ht="12.75" x14ac:dyDescent="0.2">
      <c r="A374" s="225"/>
      <c r="B374"/>
      <c r="C374"/>
      <c r="D374" s="224"/>
      <c r="E374"/>
    </row>
    <row r="375" spans="1:5" ht="12.75" x14ac:dyDescent="0.2">
      <c r="A375" s="225"/>
      <c r="B375"/>
      <c r="C375"/>
      <c r="D375" s="224"/>
      <c r="E375"/>
    </row>
    <row r="376" spans="1:5" ht="12.75" x14ac:dyDescent="0.2">
      <c r="A376" s="225"/>
      <c r="B376"/>
      <c r="C376"/>
      <c r="D376" s="224"/>
      <c r="E376"/>
    </row>
    <row r="377" spans="1:5" ht="12.75" x14ac:dyDescent="0.2">
      <c r="A377" s="225"/>
      <c r="B377"/>
      <c r="C377"/>
      <c r="D377" s="224"/>
      <c r="E377"/>
    </row>
    <row r="378" spans="1:5" ht="12.75" x14ac:dyDescent="0.2">
      <c r="A378" s="225"/>
      <c r="B378"/>
      <c r="C378"/>
      <c r="D378" s="224"/>
      <c r="E378"/>
    </row>
    <row r="379" spans="1:5" ht="12.75" x14ac:dyDescent="0.2">
      <c r="A379" s="225"/>
      <c r="B379"/>
      <c r="C379"/>
      <c r="D379" s="224"/>
      <c r="E379"/>
    </row>
    <row r="380" spans="1:5" ht="12.75" x14ac:dyDescent="0.2">
      <c r="A380" s="225"/>
      <c r="B380"/>
      <c r="C380"/>
      <c r="D380" s="224"/>
      <c r="E380"/>
    </row>
    <row r="381" spans="1:5" ht="12.75" x14ac:dyDescent="0.2">
      <c r="A381" s="225"/>
      <c r="B381"/>
      <c r="C381"/>
      <c r="D381" s="224"/>
      <c r="E381"/>
    </row>
    <row r="382" spans="1:5" ht="12.75" x14ac:dyDescent="0.2">
      <c r="A382" s="225"/>
      <c r="B382"/>
      <c r="C382"/>
      <c r="D382" s="224"/>
      <c r="E382"/>
    </row>
    <row r="383" spans="1:5" ht="12.75" x14ac:dyDescent="0.2">
      <c r="A383" s="225"/>
      <c r="B383"/>
      <c r="C383"/>
      <c r="D383" s="224"/>
      <c r="E383"/>
    </row>
    <row r="384" spans="1:5" ht="12.75" x14ac:dyDescent="0.2">
      <c r="A384" s="225"/>
      <c r="B384"/>
      <c r="C384"/>
      <c r="D384" s="224"/>
      <c r="E384"/>
    </row>
    <row r="385" spans="1:5" ht="12.75" x14ac:dyDescent="0.2">
      <c r="A385" s="225"/>
      <c r="B385"/>
      <c r="C385"/>
      <c r="D385" s="224"/>
      <c r="E385"/>
    </row>
    <row r="386" spans="1:5" ht="12.75" x14ac:dyDescent="0.2">
      <c r="A386" s="225"/>
      <c r="B386"/>
      <c r="C386"/>
      <c r="D386" s="224"/>
      <c r="E386"/>
    </row>
    <row r="387" spans="1:5" ht="12.75" x14ac:dyDescent="0.2">
      <c r="A387" s="225"/>
      <c r="B387"/>
      <c r="C387"/>
      <c r="D387" s="224"/>
      <c r="E387"/>
    </row>
    <row r="388" spans="1:5" ht="12.75" x14ac:dyDescent="0.2">
      <c r="A388" s="225"/>
      <c r="B388"/>
      <c r="C388"/>
      <c r="D388" s="224"/>
      <c r="E388"/>
    </row>
    <row r="389" spans="1:5" ht="12.75" x14ac:dyDescent="0.2">
      <c r="A389" s="225"/>
      <c r="B389"/>
      <c r="C389"/>
      <c r="D389" s="224"/>
      <c r="E389"/>
    </row>
    <row r="390" spans="1:5" ht="12.75" x14ac:dyDescent="0.2">
      <c r="A390" s="225"/>
      <c r="B390"/>
      <c r="C390"/>
      <c r="D390" s="224"/>
      <c r="E390"/>
    </row>
    <row r="391" spans="1:5" ht="12.75" x14ac:dyDescent="0.2">
      <c r="A391" s="225"/>
      <c r="B391"/>
      <c r="C391"/>
      <c r="D391" s="224"/>
      <c r="E391"/>
    </row>
    <row r="392" spans="1:5" ht="12.75" x14ac:dyDescent="0.2">
      <c r="A392" s="225"/>
      <c r="B392"/>
      <c r="C392"/>
      <c r="D392" s="224"/>
      <c r="E392"/>
    </row>
    <row r="393" spans="1:5" ht="12.75" x14ac:dyDescent="0.2">
      <c r="A393" s="225"/>
      <c r="B393"/>
      <c r="C393"/>
      <c r="D393" s="224"/>
      <c r="E393"/>
    </row>
    <row r="394" spans="1:5" ht="12.75" x14ac:dyDescent="0.2">
      <c r="A394" s="225"/>
      <c r="B394"/>
      <c r="C394"/>
      <c r="D394" s="224"/>
      <c r="E394"/>
    </row>
    <row r="395" spans="1:5" ht="12.75" x14ac:dyDescent="0.2">
      <c r="A395" s="225"/>
      <c r="B395"/>
      <c r="C395"/>
      <c r="D395" s="224"/>
      <c r="E395"/>
    </row>
    <row r="396" spans="1:5" ht="12.75" x14ac:dyDescent="0.2">
      <c r="A396" s="225"/>
      <c r="B396"/>
      <c r="C396"/>
      <c r="D396" s="224"/>
      <c r="E396"/>
    </row>
    <row r="397" spans="1:5" ht="12.75" x14ac:dyDescent="0.2">
      <c r="A397" s="225"/>
      <c r="B397"/>
      <c r="C397"/>
      <c r="D397" s="224"/>
      <c r="E397"/>
    </row>
    <row r="398" spans="1:5" ht="12.75" x14ac:dyDescent="0.2">
      <c r="A398" s="225"/>
      <c r="B398"/>
      <c r="C398"/>
      <c r="D398" s="224"/>
      <c r="E398"/>
    </row>
    <row r="399" spans="1:5" ht="12.75" x14ac:dyDescent="0.2">
      <c r="A399" s="225"/>
      <c r="B399"/>
      <c r="C399"/>
      <c r="D399" s="224"/>
      <c r="E399"/>
    </row>
    <row r="400" spans="1:5" ht="12.75" x14ac:dyDescent="0.2">
      <c r="A400" s="225"/>
      <c r="B400"/>
      <c r="C400"/>
      <c r="D400" s="224"/>
      <c r="E400"/>
    </row>
    <row r="401" spans="1:5" ht="12.75" x14ac:dyDescent="0.2">
      <c r="A401" s="225"/>
      <c r="B401"/>
      <c r="C401"/>
      <c r="D401" s="224"/>
      <c r="E401"/>
    </row>
    <row r="402" spans="1:5" ht="12.75" x14ac:dyDescent="0.2">
      <c r="A402" s="225"/>
      <c r="B402"/>
      <c r="C402"/>
      <c r="D402" s="224"/>
      <c r="E402"/>
    </row>
    <row r="403" spans="1:5" ht="12.75" x14ac:dyDescent="0.2">
      <c r="A403" s="225"/>
      <c r="B403"/>
      <c r="C403"/>
      <c r="D403" s="224"/>
      <c r="E403"/>
    </row>
    <row r="404" spans="1:5" ht="12.75" x14ac:dyDescent="0.2">
      <c r="A404" s="225"/>
      <c r="B404"/>
      <c r="C404"/>
      <c r="D404" s="224"/>
      <c r="E404"/>
    </row>
    <row r="405" spans="1:5" ht="12.75" x14ac:dyDescent="0.2">
      <c r="A405" s="225"/>
      <c r="B405"/>
      <c r="C405"/>
      <c r="D405" s="224"/>
      <c r="E405"/>
    </row>
    <row r="406" spans="1:5" ht="12.75" x14ac:dyDescent="0.2">
      <c r="A406" s="225"/>
      <c r="B406"/>
      <c r="C406"/>
      <c r="D406" s="224"/>
      <c r="E406"/>
    </row>
    <row r="407" spans="1:5" ht="12.75" x14ac:dyDescent="0.2">
      <c r="A407" s="225"/>
      <c r="B407"/>
      <c r="C407"/>
      <c r="D407" s="224"/>
      <c r="E407"/>
    </row>
    <row r="408" spans="1:5" ht="12.75" x14ac:dyDescent="0.2">
      <c r="A408" s="225"/>
      <c r="B408"/>
      <c r="C408"/>
      <c r="D408" s="224"/>
      <c r="E408"/>
    </row>
    <row r="409" spans="1:5" ht="12.75" x14ac:dyDescent="0.2">
      <c r="A409" s="225"/>
      <c r="B409"/>
      <c r="C409"/>
      <c r="D409" s="224"/>
      <c r="E409"/>
    </row>
    <row r="410" spans="1:5" ht="12.75" x14ac:dyDescent="0.2">
      <c r="A410" s="225"/>
      <c r="B410"/>
      <c r="C410"/>
      <c r="D410" s="224"/>
      <c r="E410"/>
    </row>
    <row r="411" spans="1:5" ht="12.75" x14ac:dyDescent="0.2">
      <c r="A411" s="225"/>
      <c r="B411"/>
      <c r="C411"/>
      <c r="D411" s="224"/>
      <c r="E411"/>
    </row>
    <row r="412" spans="1:5" ht="12.75" x14ac:dyDescent="0.2">
      <c r="A412" s="225"/>
      <c r="B412"/>
      <c r="C412"/>
      <c r="D412" s="224"/>
      <c r="E412"/>
    </row>
    <row r="413" spans="1:5" ht="12.75" x14ac:dyDescent="0.2">
      <c r="A413" s="225"/>
      <c r="B413"/>
      <c r="C413"/>
      <c r="D413" s="224"/>
      <c r="E413"/>
    </row>
    <row r="414" spans="1:5" ht="12.75" x14ac:dyDescent="0.2">
      <c r="A414" s="225"/>
      <c r="B414"/>
      <c r="C414"/>
      <c r="D414" s="224"/>
      <c r="E414"/>
    </row>
    <row r="415" spans="1:5" ht="12.75" x14ac:dyDescent="0.2">
      <c r="A415" s="225"/>
      <c r="B415"/>
      <c r="C415"/>
      <c r="D415" s="224"/>
      <c r="E415"/>
    </row>
    <row r="416" spans="1:5" ht="12.75" x14ac:dyDescent="0.2">
      <c r="A416" s="225"/>
      <c r="B416"/>
      <c r="C416"/>
      <c r="D416" s="224"/>
      <c r="E416"/>
    </row>
    <row r="417" spans="1:5" ht="12.75" x14ac:dyDescent="0.2">
      <c r="A417" s="225"/>
      <c r="B417"/>
      <c r="C417"/>
      <c r="D417" s="224"/>
      <c r="E417"/>
    </row>
    <row r="418" spans="1:5" ht="12.75" x14ac:dyDescent="0.2">
      <c r="A418" s="225"/>
      <c r="B418"/>
      <c r="C418"/>
      <c r="D418" s="224"/>
      <c r="E418"/>
    </row>
    <row r="419" spans="1:5" ht="12.75" x14ac:dyDescent="0.2">
      <c r="A419" s="225"/>
      <c r="B419"/>
      <c r="C419"/>
      <c r="D419" s="224"/>
      <c r="E419"/>
    </row>
    <row r="420" spans="1:5" ht="12.75" x14ac:dyDescent="0.2">
      <c r="A420" s="225"/>
      <c r="B420"/>
      <c r="C420"/>
      <c r="D420" s="224"/>
      <c r="E420"/>
    </row>
    <row r="421" spans="1:5" ht="12.75" x14ac:dyDescent="0.2">
      <c r="A421" s="225"/>
      <c r="B421"/>
      <c r="C421"/>
      <c r="D421" s="224"/>
      <c r="E421"/>
    </row>
    <row r="422" spans="1:5" ht="12.75" x14ac:dyDescent="0.2">
      <c r="A422" s="225"/>
      <c r="B422"/>
      <c r="C422"/>
      <c r="D422" s="224"/>
      <c r="E422"/>
    </row>
    <row r="423" spans="1:5" ht="12.75" x14ac:dyDescent="0.2">
      <c r="A423" s="225"/>
      <c r="B423"/>
      <c r="C423"/>
      <c r="D423" s="224"/>
      <c r="E423"/>
    </row>
    <row r="424" spans="1:5" ht="12.75" x14ac:dyDescent="0.2">
      <c r="A424" s="225"/>
      <c r="B424"/>
      <c r="C424"/>
      <c r="D424" s="224"/>
      <c r="E424"/>
    </row>
    <row r="425" spans="1:5" ht="12.75" x14ac:dyDescent="0.2">
      <c r="A425" s="225"/>
      <c r="B425"/>
      <c r="C425"/>
      <c r="D425" s="224"/>
      <c r="E425"/>
    </row>
    <row r="426" spans="1:5" ht="12.75" x14ac:dyDescent="0.2">
      <c r="A426" s="225"/>
      <c r="B426"/>
      <c r="C426"/>
      <c r="D426" s="224"/>
      <c r="E426"/>
    </row>
    <row r="427" spans="1:5" ht="12.75" x14ac:dyDescent="0.2">
      <c r="A427" s="225"/>
      <c r="B427"/>
      <c r="C427"/>
      <c r="D427" s="224"/>
      <c r="E427"/>
    </row>
    <row r="428" spans="1:5" ht="12.75" x14ac:dyDescent="0.2">
      <c r="A428" s="225"/>
      <c r="B428"/>
      <c r="C428"/>
      <c r="D428" s="224"/>
      <c r="E428"/>
    </row>
    <row r="429" spans="1:5" ht="12.75" x14ac:dyDescent="0.2">
      <c r="A429" s="225"/>
      <c r="B429"/>
      <c r="C429"/>
      <c r="D429" s="224"/>
      <c r="E429"/>
    </row>
    <row r="430" spans="1:5" ht="12.75" x14ac:dyDescent="0.2">
      <c r="A430" s="225"/>
      <c r="B430"/>
      <c r="C430"/>
      <c r="D430" s="224"/>
      <c r="E430"/>
    </row>
    <row r="431" spans="1:5" ht="12.75" x14ac:dyDescent="0.2">
      <c r="A431" s="225"/>
      <c r="B431"/>
      <c r="C431"/>
      <c r="D431" s="224"/>
      <c r="E431"/>
    </row>
    <row r="432" spans="1:5" ht="12.75" x14ac:dyDescent="0.2">
      <c r="A432" s="225"/>
      <c r="B432"/>
      <c r="C432"/>
      <c r="D432" s="224"/>
      <c r="E432"/>
    </row>
    <row r="433" spans="1:5" ht="12.75" x14ac:dyDescent="0.2">
      <c r="A433" s="225"/>
      <c r="B433"/>
      <c r="C433"/>
      <c r="D433" s="224"/>
      <c r="E433"/>
    </row>
    <row r="434" spans="1:5" ht="12.75" x14ac:dyDescent="0.2">
      <c r="A434" s="225"/>
      <c r="B434"/>
      <c r="C434"/>
      <c r="D434" s="224"/>
      <c r="E434"/>
    </row>
    <row r="435" spans="1:5" ht="12.75" x14ac:dyDescent="0.2">
      <c r="A435" s="225"/>
      <c r="B435"/>
      <c r="C435"/>
      <c r="D435" s="224"/>
      <c r="E435"/>
    </row>
    <row r="436" spans="1:5" ht="12.75" x14ac:dyDescent="0.2">
      <c r="A436" s="225"/>
      <c r="B436"/>
      <c r="C436"/>
      <c r="D436" s="224"/>
      <c r="E436"/>
    </row>
    <row r="437" spans="1:5" ht="12.75" x14ac:dyDescent="0.2">
      <c r="A437" s="225"/>
      <c r="B437"/>
      <c r="C437"/>
      <c r="D437" s="224"/>
      <c r="E437"/>
    </row>
    <row r="438" spans="1:5" ht="12.75" x14ac:dyDescent="0.2">
      <c r="A438" s="225"/>
      <c r="B438"/>
      <c r="C438"/>
      <c r="D438" s="224"/>
      <c r="E438"/>
    </row>
    <row r="439" spans="1:5" ht="12.75" x14ac:dyDescent="0.2">
      <c r="A439" s="225"/>
      <c r="B439"/>
      <c r="C439"/>
      <c r="D439" s="224"/>
      <c r="E439"/>
    </row>
    <row r="440" spans="1:5" ht="12.75" x14ac:dyDescent="0.2">
      <c r="A440" s="225"/>
      <c r="B440"/>
      <c r="C440"/>
      <c r="D440" s="224"/>
      <c r="E440"/>
    </row>
    <row r="441" spans="1:5" ht="12.75" x14ac:dyDescent="0.2">
      <c r="A441" s="225"/>
      <c r="B441"/>
      <c r="C441"/>
      <c r="D441" s="224"/>
      <c r="E441"/>
    </row>
    <row r="442" spans="1:5" ht="12.75" x14ac:dyDescent="0.2">
      <c r="A442" s="225"/>
      <c r="B442"/>
      <c r="C442"/>
      <c r="D442" s="224"/>
      <c r="E442"/>
    </row>
    <row r="443" spans="1:5" ht="12.75" x14ac:dyDescent="0.2">
      <c r="A443" s="225"/>
      <c r="B443"/>
      <c r="C443"/>
      <c r="D443" s="224"/>
      <c r="E443"/>
    </row>
    <row r="444" spans="1:5" ht="12.75" x14ac:dyDescent="0.2">
      <c r="A444" s="225"/>
      <c r="B444"/>
      <c r="C444"/>
      <c r="D444" s="224"/>
      <c r="E444"/>
    </row>
    <row r="445" spans="1:5" ht="12.75" x14ac:dyDescent="0.2">
      <c r="A445" s="225"/>
      <c r="B445"/>
      <c r="C445"/>
      <c r="D445" s="224"/>
      <c r="E445"/>
    </row>
    <row r="446" spans="1:5" ht="12.75" x14ac:dyDescent="0.2">
      <c r="A446" s="225"/>
      <c r="B446"/>
      <c r="C446"/>
      <c r="D446" s="224"/>
      <c r="E446"/>
    </row>
    <row r="447" spans="1:5" ht="12.75" x14ac:dyDescent="0.2">
      <c r="A447" s="225"/>
      <c r="B447"/>
      <c r="C447"/>
      <c r="D447" s="224"/>
      <c r="E447"/>
    </row>
    <row r="448" spans="1:5" ht="12.75" x14ac:dyDescent="0.2">
      <c r="A448" s="225"/>
      <c r="B448"/>
      <c r="C448"/>
      <c r="D448" s="224"/>
      <c r="E448"/>
    </row>
    <row r="449" spans="1:5" ht="12.75" x14ac:dyDescent="0.2">
      <c r="A449" s="225"/>
      <c r="B449"/>
      <c r="C449"/>
      <c r="D449" s="224"/>
      <c r="E449"/>
    </row>
    <row r="450" spans="1:5" ht="12.75" x14ac:dyDescent="0.2">
      <c r="A450" s="225"/>
      <c r="B450"/>
      <c r="C450"/>
      <c r="D450" s="224"/>
      <c r="E450"/>
    </row>
    <row r="451" spans="1:5" ht="12.75" x14ac:dyDescent="0.2">
      <c r="A451" s="225"/>
      <c r="B451"/>
      <c r="C451"/>
      <c r="D451" s="224"/>
      <c r="E451"/>
    </row>
    <row r="452" spans="1:5" ht="12.75" x14ac:dyDescent="0.2">
      <c r="A452" s="225"/>
      <c r="B452"/>
      <c r="C452"/>
      <c r="D452" s="224"/>
      <c r="E452"/>
    </row>
    <row r="453" spans="1:5" ht="12.75" x14ac:dyDescent="0.2">
      <c r="A453" s="225"/>
      <c r="B453"/>
      <c r="C453"/>
      <c r="D453" s="224"/>
      <c r="E453"/>
    </row>
    <row r="454" spans="1:5" ht="12.75" x14ac:dyDescent="0.2">
      <c r="A454" s="225"/>
      <c r="B454"/>
      <c r="C454"/>
      <c r="D454" s="224"/>
      <c r="E454"/>
    </row>
    <row r="455" spans="1:5" ht="12.75" x14ac:dyDescent="0.2">
      <c r="A455" s="225"/>
      <c r="B455"/>
      <c r="C455"/>
      <c r="D455" s="224"/>
      <c r="E455"/>
    </row>
    <row r="456" spans="1:5" ht="12.75" x14ac:dyDescent="0.2">
      <c r="A456" s="225"/>
      <c r="B456"/>
      <c r="C456"/>
      <c r="D456" s="224"/>
      <c r="E456"/>
    </row>
    <row r="457" spans="1:5" ht="12.75" x14ac:dyDescent="0.2">
      <c r="A457" s="225"/>
      <c r="B457"/>
      <c r="C457"/>
      <c r="D457" s="224"/>
      <c r="E457"/>
    </row>
    <row r="458" spans="1:5" ht="12.75" x14ac:dyDescent="0.2">
      <c r="A458" s="225"/>
      <c r="B458"/>
      <c r="C458"/>
      <c r="D458" s="224"/>
      <c r="E458"/>
    </row>
    <row r="459" spans="1:5" ht="12.75" x14ac:dyDescent="0.2">
      <c r="A459" s="225"/>
      <c r="B459"/>
      <c r="C459"/>
      <c r="D459" s="224"/>
      <c r="E459"/>
    </row>
    <row r="460" spans="1:5" ht="12.75" x14ac:dyDescent="0.2">
      <c r="A460" s="225"/>
      <c r="B460"/>
      <c r="C460"/>
      <c r="D460" s="224"/>
      <c r="E460"/>
    </row>
    <row r="461" spans="1:5" ht="12.75" x14ac:dyDescent="0.2">
      <c r="A461" s="225"/>
      <c r="B461"/>
      <c r="C461"/>
      <c r="D461" s="224"/>
      <c r="E461"/>
    </row>
    <row r="462" spans="1:5" ht="12.75" x14ac:dyDescent="0.2">
      <c r="A462" s="225"/>
      <c r="B462"/>
      <c r="C462"/>
      <c r="D462" s="224"/>
      <c r="E462"/>
    </row>
    <row r="463" spans="1:5" ht="12.75" x14ac:dyDescent="0.2">
      <c r="A463" s="225"/>
      <c r="B463"/>
      <c r="C463"/>
      <c r="D463" s="224"/>
      <c r="E463"/>
    </row>
    <row r="464" spans="1:5" ht="12.75" x14ac:dyDescent="0.2">
      <c r="A464" s="225"/>
      <c r="B464"/>
      <c r="C464"/>
      <c r="D464" s="224"/>
      <c r="E464"/>
    </row>
    <row r="465" spans="1:5" ht="12.75" x14ac:dyDescent="0.2">
      <c r="A465" s="225"/>
      <c r="B465"/>
      <c r="C465"/>
      <c r="D465" s="224"/>
      <c r="E465"/>
    </row>
    <row r="466" spans="1:5" ht="12.75" x14ac:dyDescent="0.2">
      <c r="A466" s="225"/>
      <c r="B466"/>
      <c r="C466"/>
      <c r="D466" s="224"/>
      <c r="E466"/>
    </row>
    <row r="467" spans="1:5" ht="12.75" x14ac:dyDescent="0.2">
      <c r="A467" s="225"/>
      <c r="B467"/>
      <c r="C467"/>
      <c r="D467" s="224"/>
      <c r="E467"/>
    </row>
    <row r="468" spans="1:5" ht="12.75" x14ac:dyDescent="0.2">
      <c r="A468" s="225"/>
      <c r="B468"/>
      <c r="C468"/>
      <c r="D468" s="224"/>
      <c r="E468"/>
    </row>
    <row r="469" spans="1:5" ht="12.75" x14ac:dyDescent="0.2">
      <c r="A469" s="225"/>
      <c r="B469"/>
      <c r="C469"/>
      <c r="D469" s="224"/>
      <c r="E469"/>
    </row>
    <row r="470" spans="1:5" ht="12.75" x14ac:dyDescent="0.2">
      <c r="A470" s="225"/>
      <c r="B470"/>
      <c r="C470"/>
      <c r="D470" s="224"/>
      <c r="E470"/>
    </row>
    <row r="471" spans="1:5" ht="12.75" x14ac:dyDescent="0.2">
      <c r="A471" s="225"/>
      <c r="B471"/>
      <c r="C471"/>
      <c r="D471" s="224"/>
      <c r="E471"/>
    </row>
    <row r="472" spans="1:5" ht="12.75" x14ac:dyDescent="0.2">
      <c r="A472" s="225"/>
      <c r="B472"/>
      <c r="C472"/>
      <c r="D472" s="224"/>
      <c r="E472"/>
    </row>
    <row r="473" spans="1:5" ht="12.75" x14ac:dyDescent="0.2">
      <c r="A473" s="225"/>
      <c r="B473"/>
      <c r="C473"/>
      <c r="D473" s="224"/>
      <c r="E473"/>
    </row>
    <row r="474" spans="1:5" ht="12.75" x14ac:dyDescent="0.2">
      <c r="A474" s="225"/>
      <c r="B474"/>
      <c r="C474"/>
      <c r="D474" s="224"/>
      <c r="E474"/>
    </row>
    <row r="475" spans="1:5" ht="12.75" x14ac:dyDescent="0.2">
      <c r="A475" s="225"/>
      <c r="B475"/>
      <c r="C475"/>
      <c r="D475" s="224"/>
      <c r="E475"/>
    </row>
    <row r="476" spans="1:5" ht="12.75" x14ac:dyDescent="0.2">
      <c r="A476" s="225"/>
      <c r="B476"/>
      <c r="C476"/>
      <c r="D476" s="224"/>
      <c r="E476"/>
    </row>
    <row r="477" spans="1:5" ht="12.75" x14ac:dyDescent="0.2">
      <c r="A477" s="225"/>
      <c r="B477"/>
      <c r="C477"/>
      <c r="D477" s="224"/>
      <c r="E477"/>
    </row>
    <row r="478" spans="1:5" ht="12.75" x14ac:dyDescent="0.2">
      <c r="A478" s="225"/>
      <c r="B478"/>
      <c r="C478"/>
      <c r="D478" s="224"/>
      <c r="E478"/>
    </row>
    <row r="479" spans="1:5" ht="12.75" x14ac:dyDescent="0.2">
      <c r="A479" s="225"/>
      <c r="B479"/>
      <c r="C479"/>
      <c r="D479" s="224"/>
      <c r="E479"/>
    </row>
    <row r="480" spans="1:5" ht="12.75" x14ac:dyDescent="0.2">
      <c r="A480" s="225"/>
      <c r="B480"/>
      <c r="C480"/>
      <c r="D480" s="224"/>
      <c r="E480"/>
    </row>
    <row r="481" spans="1:5" ht="12.75" x14ac:dyDescent="0.2">
      <c r="A481" s="225"/>
      <c r="B481"/>
      <c r="C481"/>
      <c r="D481" s="224"/>
      <c r="E481"/>
    </row>
    <row r="482" spans="1:5" ht="12.75" x14ac:dyDescent="0.2">
      <c r="A482" s="225"/>
      <c r="B482"/>
      <c r="C482"/>
      <c r="D482" s="224"/>
      <c r="E482"/>
    </row>
    <row r="483" spans="1:5" ht="12.75" x14ac:dyDescent="0.2">
      <c r="A483" s="225"/>
      <c r="B483"/>
      <c r="C483"/>
      <c r="D483" s="224"/>
      <c r="E483"/>
    </row>
    <row r="484" spans="1:5" ht="12.75" x14ac:dyDescent="0.2">
      <c r="A484" s="225"/>
      <c r="B484"/>
      <c r="C484"/>
      <c r="D484" s="224"/>
      <c r="E484"/>
    </row>
    <row r="485" spans="1:5" ht="12.75" x14ac:dyDescent="0.2">
      <c r="A485" s="225"/>
      <c r="B485"/>
      <c r="C485"/>
      <c r="D485" s="224"/>
      <c r="E485"/>
    </row>
    <row r="486" spans="1:5" ht="12.75" x14ac:dyDescent="0.2">
      <c r="A486" s="225"/>
      <c r="B486"/>
      <c r="C486"/>
      <c r="D486" s="224"/>
      <c r="E486"/>
    </row>
    <row r="487" spans="1:5" ht="12.75" x14ac:dyDescent="0.2">
      <c r="A487" s="225"/>
      <c r="B487"/>
      <c r="C487"/>
      <c r="D487" s="224"/>
      <c r="E487"/>
    </row>
    <row r="488" spans="1:5" ht="12.75" x14ac:dyDescent="0.2">
      <c r="A488" s="225"/>
      <c r="B488"/>
      <c r="C488"/>
      <c r="D488" s="224"/>
      <c r="E488"/>
    </row>
    <row r="489" spans="1:5" ht="12.75" x14ac:dyDescent="0.2">
      <c r="A489" s="225"/>
      <c r="B489"/>
      <c r="C489"/>
      <c r="D489" s="224"/>
      <c r="E489"/>
    </row>
    <row r="490" spans="1:5" ht="12.75" x14ac:dyDescent="0.2">
      <c r="A490" s="225"/>
      <c r="B490"/>
      <c r="C490"/>
      <c r="D490" s="224"/>
      <c r="E490"/>
    </row>
    <row r="491" spans="1:5" ht="12.75" x14ac:dyDescent="0.2">
      <c r="A491" s="225"/>
      <c r="B491"/>
      <c r="C491"/>
      <c r="D491" s="224"/>
      <c r="E491"/>
    </row>
    <row r="492" spans="1:5" ht="12.75" x14ac:dyDescent="0.2">
      <c r="A492" s="225"/>
      <c r="B492"/>
      <c r="C492"/>
      <c r="D492" s="224"/>
      <c r="E492"/>
    </row>
    <row r="493" spans="1:5" ht="12.75" x14ac:dyDescent="0.2">
      <c r="A493" s="225"/>
      <c r="B493"/>
      <c r="C493"/>
      <c r="D493" s="224"/>
      <c r="E493"/>
    </row>
    <row r="494" spans="1:5" ht="12.75" x14ac:dyDescent="0.2">
      <c r="A494" s="225"/>
      <c r="B494"/>
      <c r="C494"/>
      <c r="D494" s="224"/>
      <c r="E494"/>
    </row>
    <row r="495" spans="1:5" ht="12.75" x14ac:dyDescent="0.2">
      <c r="A495" s="225"/>
      <c r="B495"/>
      <c r="C495"/>
      <c r="D495" s="224"/>
      <c r="E495"/>
    </row>
    <row r="496" spans="1:5" ht="12.75" x14ac:dyDescent="0.2">
      <c r="A496" s="225"/>
      <c r="B496"/>
      <c r="C496"/>
      <c r="D496" s="224"/>
      <c r="E496"/>
    </row>
    <row r="497" spans="1:5" ht="12.75" x14ac:dyDescent="0.2">
      <c r="A497" s="225"/>
      <c r="B497"/>
      <c r="C497"/>
      <c r="D497" s="224"/>
      <c r="E497"/>
    </row>
    <row r="498" spans="1:5" ht="12.75" x14ac:dyDescent="0.2">
      <c r="A498" s="225"/>
      <c r="B498"/>
      <c r="C498"/>
      <c r="D498" s="224"/>
      <c r="E498"/>
    </row>
    <row r="499" spans="1:5" ht="12.75" x14ac:dyDescent="0.2">
      <c r="A499" s="225"/>
      <c r="B499"/>
      <c r="C499"/>
      <c r="D499" s="224"/>
      <c r="E499"/>
    </row>
    <row r="500" spans="1:5" ht="12.75" x14ac:dyDescent="0.2">
      <c r="A500" s="225"/>
      <c r="B500"/>
      <c r="C500"/>
      <c r="D500" s="224"/>
      <c r="E500"/>
    </row>
    <row r="501" spans="1:5" ht="12.75" x14ac:dyDescent="0.2">
      <c r="A501" s="225"/>
      <c r="B501"/>
      <c r="C501"/>
      <c r="D501" s="224"/>
      <c r="E501"/>
    </row>
    <row r="502" spans="1:5" ht="12.75" x14ac:dyDescent="0.2">
      <c r="A502" s="225"/>
      <c r="B502"/>
      <c r="C502"/>
      <c r="D502" s="224"/>
      <c r="E502"/>
    </row>
    <row r="503" spans="1:5" ht="12.75" x14ac:dyDescent="0.2">
      <c r="A503" s="225"/>
      <c r="B503"/>
      <c r="C503"/>
      <c r="D503" s="224"/>
      <c r="E503"/>
    </row>
    <row r="504" spans="1:5" ht="12.75" x14ac:dyDescent="0.2">
      <c r="A504" s="225"/>
      <c r="B504"/>
      <c r="C504"/>
      <c r="D504" s="224"/>
      <c r="E504"/>
    </row>
    <row r="505" spans="1:5" ht="12.75" x14ac:dyDescent="0.2">
      <c r="A505" s="225"/>
      <c r="B505"/>
      <c r="C505"/>
      <c r="D505" s="224"/>
      <c r="E505"/>
    </row>
    <row r="506" spans="1:5" ht="12.75" x14ac:dyDescent="0.2">
      <c r="A506" s="225"/>
      <c r="B506"/>
      <c r="C506"/>
      <c r="D506" s="224"/>
      <c r="E506"/>
    </row>
    <row r="507" spans="1:5" ht="12.75" x14ac:dyDescent="0.2">
      <c r="A507" s="225"/>
      <c r="B507"/>
      <c r="C507"/>
      <c r="D507" s="224"/>
      <c r="E507"/>
    </row>
    <row r="508" spans="1:5" ht="12.75" x14ac:dyDescent="0.2">
      <c r="A508" s="225"/>
      <c r="B508"/>
      <c r="C508"/>
      <c r="D508" s="224"/>
      <c r="E508"/>
    </row>
    <row r="509" spans="1:5" ht="12.75" x14ac:dyDescent="0.2">
      <c r="A509" s="225"/>
      <c r="B509"/>
      <c r="C509"/>
      <c r="D509" s="224"/>
      <c r="E509"/>
    </row>
    <row r="510" spans="1:5" ht="12.75" x14ac:dyDescent="0.2">
      <c r="A510" s="225"/>
      <c r="B510"/>
      <c r="C510"/>
      <c r="D510" s="224"/>
      <c r="E510"/>
    </row>
    <row r="511" spans="1:5" ht="12.75" x14ac:dyDescent="0.2">
      <c r="A511" s="225"/>
      <c r="B511"/>
      <c r="C511"/>
      <c r="D511" s="224"/>
      <c r="E511"/>
    </row>
    <row r="512" spans="1:5" ht="12.75" x14ac:dyDescent="0.2">
      <c r="A512" s="225"/>
      <c r="B512"/>
      <c r="C512"/>
      <c r="D512" s="224"/>
      <c r="E512"/>
    </row>
    <row r="513" spans="1:5" ht="12.75" x14ac:dyDescent="0.2">
      <c r="A513" s="225"/>
      <c r="B513"/>
      <c r="C513"/>
      <c r="D513" s="224"/>
      <c r="E513"/>
    </row>
    <row r="514" spans="1:5" ht="12.75" x14ac:dyDescent="0.2">
      <c r="A514" s="225"/>
      <c r="B514"/>
      <c r="C514"/>
      <c r="D514" s="224"/>
      <c r="E514"/>
    </row>
    <row r="515" spans="1:5" ht="12.75" x14ac:dyDescent="0.2">
      <c r="A515" s="225"/>
      <c r="B515"/>
      <c r="C515"/>
      <c r="D515" s="224"/>
      <c r="E515"/>
    </row>
    <row r="516" spans="1:5" ht="12.75" x14ac:dyDescent="0.2">
      <c r="A516" s="225"/>
      <c r="B516"/>
      <c r="C516"/>
      <c r="D516" s="224"/>
      <c r="E516"/>
    </row>
    <row r="517" spans="1:5" ht="12.75" x14ac:dyDescent="0.2">
      <c r="A517" s="225"/>
      <c r="B517"/>
      <c r="C517"/>
      <c r="D517" s="224"/>
      <c r="E517"/>
    </row>
    <row r="518" spans="1:5" ht="12.75" x14ac:dyDescent="0.2">
      <c r="A518" s="225"/>
      <c r="B518"/>
      <c r="C518"/>
      <c r="D518" s="224"/>
      <c r="E518"/>
    </row>
    <row r="519" spans="1:5" ht="12.75" x14ac:dyDescent="0.2">
      <c r="A519" s="225"/>
      <c r="B519"/>
      <c r="C519"/>
      <c r="D519" s="224"/>
      <c r="E519"/>
    </row>
    <row r="520" spans="1:5" ht="12.75" x14ac:dyDescent="0.2">
      <c r="A520" s="225"/>
      <c r="B520"/>
      <c r="C520"/>
      <c r="D520" s="224"/>
      <c r="E520"/>
    </row>
    <row r="521" spans="1:5" ht="12.75" x14ac:dyDescent="0.2">
      <c r="A521" s="225"/>
      <c r="B521"/>
      <c r="C521"/>
      <c r="D521" s="224"/>
      <c r="E521"/>
    </row>
    <row r="522" spans="1:5" ht="12.75" x14ac:dyDescent="0.2">
      <c r="A522" s="225"/>
      <c r="B522"/>
      <c r="C522"/>
      <c r="D522" s="224"/>
      <c r="E522"/>
    </row>
    <row r="523" spans="1:5" ht="12.75" x14ac:dyDescent="0.2">
      <c r="A523" s="225"/>
      <c r="B523"/>
      <c r="C523"/>
      <c r="D523" s="224"/>
      <c r="E523"/>
    </row>
    <row r="524" spans="1:5" ht="12.75" x14ac:dyDescent="0.2">
      <c r="A524" s="225"/>
      <c r="B524"/>
      <c r="C524"/>
      <c r="D524" s="224"/>
      <c r="E524"/>
    </row>
    <row r="525" spans="1:5" ht="12.75" x14ac:dyDescent="0.2">
      <c r="A525" s="225"/>
      <c r="B525"/>
      <c r="C525"/>
      <c r="D525" s="224"/>
      <c r="E525"/>
    </row>
    <row r="526" spans="1:5" ht="12.75" x14ac:dyDescent="0.2">
      <c r="A526" s="225"/>
      <c r="B526"/>
      <c r="C526"/>
      <c r="D526" s="224"/>
      <c r="E526"/>
    </row>
    <row r="527" spans="1:5" ht="12.75" x14ac:dyDescent="0.2">
      <c r="A527" s="225"/>
      <c r="B527"/>
      <c r="C527"/>
      <c r="D527" s="224"/>
      <c r="E527"/>
    </row>
    <row r="528" spans="1:5" ht="12.75" x14ac:dyDescent="0.2">
      <c r="A528" s="225"/>
      <c r="B528"/>
      <c r="C528"/>
      <c r="D528" s="224"/>
      <c r="E528"/>
    </row>
    <row r="529" spans="1:5" ht="12.75" x14ac:dyDescent="0.2">
      <c r="A529" s="225"/>
      <c r="B529"/>
      <c r="C529"/>
      <c r="D529" s="224"/>
      <c r="E529"/>
    </row>
    <row r="530" spans="1:5" ht="12.75" x14ac:dyDescent="0.2">
      <c r="A530" s="225"/>
      <c r="B530"/>
      <c r="C530"/>
      <c r="D530" s="224"/>
      <c r="E530"/>
    </row>
    <row r="531" spans="1:5" ht="12.75" x14ac:dyDescent="0.2">
      <c r="A531" s="225"/>
      <c r="B531"/>
      <c r="C531"/>
      <c r="D531" s="224"/>
      <c r="E531"/>
    </row>
    <row r="532" spans="1:5" ht="12.75" x14ac:dyDescent="0.2">
      <c r="A532" s="225"/>
      <c r="B532"/>
      <c r="C532"/>
      <c r="D532" s="224"/>
      <c r="E532"/>
    </row>
    <row r="533" spans="1:5" ht="12.75" x14ac:dyDescent="0.2">
      <c r="A533" s="225"/>
      <c r="B533"/>
      <c r="C533"/>
      <c r="D533" s="224"/>
      <c r="E533"/>
    </row>
    <row r="534" spans="1:5" ht="12.75" x14ac:dyDescent="0.2">
      <c r="A534" s="225"/>
      <c r="B534"/>
      <c r="C534"/>
      <c r="D534" s="224"/>
      <c r="E534"/>
    </row>
    <row r="535" spans="1:5" ht="12.75" x14ac:dyDescent="0.2">
      <c r="A535" s="225"/>
      <c r="B535"/>
      <c r="C535"/>
      <c r="D535" s="224"/>
      <c r="E535"/>
    </row>
    <row r="536" spans="1:5" ht="12.75" x14ac:dyDescent="0.2">
      <c r="A536" s="225"/>
      <c r="B536"/>
      <c r="C536"/>
      <c r="D536" s="224"/>
      <c r="E536"/>
    </row>
    <row r="537" spans="1:5" ht="12.75" x14ac:dyDescent="0.2">
      <c r="A537" s="225"/>
      <c r="B537"/>
      <c r="C537"/>
      <c r="D537" s="224"/>
      <c r="E537"/>
    </row>
    <row r="538" spans="1:5" ht="12.75" x14ac:dyDescent="0.2">
      <c r="A538" s="225"/>
      <c r="B538"/>
      <c r="C538"/>
      <c r="D538" s="224"/>
      <c r="E538"/>
    </row>
    <row r="539" spans="1:5" ht="12.75" x14ac:dyDescent="0.2">
      <c r="A539" s="225"/>
      <c r="B539"/>
      <c r="C539"/>
      <c r="D539" s="224"/>
      <c r="E539"/>
    </row>
    <row r="540" spans="1:5" ht="12.75" x14ac:dyDescent="0.2">
      <c r="A540" s="225"/>
      <c r="B540"/>
      <c r="C540"/>
      <c r="D540" s="224"/>
      <c r="E540"/>
    </row>
    <row r="541" spans="1:5" ht="12.75" x14ac:dyDescent="0.2">
      <c r="A541" s="225"/>
      <c r="B541"/>
      <c r="C541"/>
      <c r="D541" s="224"/>
      <c r="E541"/>
    </row>
    <row r="542" spans="1:5" ht="12.75" x14ac:dyDescent="0.2">
      <c r="A542" s="225"/>
      <c r="B542"/>
      <c r="C542"/>
      <c r="D542" s="224"/>
      <c r="E542"/>
    </row>
    <row r="543" spans="1:5" ht="12.75" x14ac:dyDescent="0.2">
      <c r="A543" s="225"/>
      <c r="B543"/>
      <c r="C543"/>
      <c r="D543" s="224"/>
      <c r="E543"/>
    </row>
    <row r="544" spans="1:5" ht="12.75" x14ac:dyDescent="0.2">
      <c r="A544" s="225"/>
      <c r="B544"/>
      <c r="C544"/>
      <c r="D544" s="224"/>
      <c r="E544"/>
    </row>
    <row r="545" spans="1:5" ht="12.75" x14ac:dyDescent="0.2">
      <c r="A545" s="225"/>
      <c r="B545"/>
      <c r="C545"/>
      <c r="D545" s="224"/>
      <c r="E545"/>
    </row>
    <row r="546" spans="1:5" ht="12.75" x14ac:dyDescent="0.2">
      <c r="A546" s="225"/>
      <c r="B546"/>
      <c r="C546"/>
      <c r="D546" s="224"/>
      <c r="E546"/>
    </row>
    <row r="547" spans="1:5" ht="12.75" x14ac:dyDescent="0.2">
      <c r="A547" s="225"/>
      <c r="B547"/>
      <c r="C547"/>
      <c r="D547" s="224"/>
      <c r="E547"/>
    </row>
    <row r="548" spans="1:5" ht="12.75" x14ac:dyDescent="0.2">
      <c r="A548" s="225"/>
      <c r="B548"/>
      <c r="C548"/>
      <c r="D548" s="224"/>
      <c r="E548"/>
    </row>
    <row r="549" spans="1:5" ht="12.75" x14ac:dyDescent="0.2">
      <c r="A549" s="225"/>
      <c r="B549"/>
      <c r="C549"/>
      <c r="D549" s="224"/>
      <c r="E549"/>
    </row>
    <row r="550" spans="1:5" ht="12.75" x14ac:dyDescent="0.2">
      <c r="A550" s="225"/>
      <c r="B550"/>
      <c r="C550"/>
      <c r="D550" s="224"/>
      <c r="E550"/>
    </row>
    <row r="551" spans="1:5" ht="12.75" x14ac:dyDescent="0.2">
      <c r="A551" s="225"/>
      <c r="B551"/>
      <c r="C551"/>
      <c r="D551" s="224"/>
      <c r="E551"/>
    </row>
    <row r="552" spans="1:5" ht="12.75" x14ac:dyDescent="0.2">
      <c r="A552" s="225"/>
      <c r="B552"/>
      <c r="C552"/>
      <c r="D552" s="224"/>
      <c r="E552"/>
    </row>
    <row r="553" spans="1:5" ht="12.75" x14ac:dyDescent="0.2">
      <c r="A553" s="225"/>
      <c r="B553"/>
      <c r="C553"/>
      <c r="D553" s="224"/>
      <c r="E553"/>
    </row>
    <row r="554" spans="1:5" ht="12.75" x14ac:dyDescent="0.2">
      <c r="A554" s="225"/>
      <c r="B554"/>
      <c r="C554"/>
      <c r="D554" s="224"/>
      <c r="E554"/>
    </row>
    <row r="555" spans="1:5" ht="12.75" x14ac:dyDescent="0.2">
      <c r="A555" s="225"/>
      <c r="B555"/>
      <c r="C555"/>
      <c r="D555" s="224"/>
      <c r="E555"/>
    </row>
    <row r="556" spans="1:5" ht="12.75" x14ac:dyDescent="0.2">
      <c r="A556" s="225"/>
      <c r="B556"/>
      <c r="C556"/>
      <c r="D556" s="224"/>
      <c r="E556"/>
    </row>
    <row r="557" spans="1:5" ht="12.75" x14ac:dyDescent="0.2">
      <c r="A557" s="225"/>
      <c r="B557"/>
      <c r="C557"/>
      <c r="D557" s="224"/>
      <c r="E557"/>
    </row>
    <row r="558" spans="1:5" ht="12.75" x14ac:dyDescent="0.2">
      <c r="A558" s="225"/>
      <c r="B558"/>
      <c r="C558"/>
      <c r="D558" s="224"/>
      <c r="E558"/>
    </row>
    <row r="559" spans="1:5" ht="12.75" x14ac:dyDescent="0.2">
      <c r="A559" s="225"/>
      <c r="B559"/>
      <c r="C559"/>
      <c r="D559" s="224"/>
      <c r="E559"/>
    </row>
    <row r="560" spans="1:5" ht="12.75" x14ac:dyDescent="0.2">
      <c r="A560" s="225"/>
      <c r="B560"/>
      <c r="C560"/>
      <c r="D560" s="224"/>
      <c r="E560"/>
    </row>
    <row r="561" spans="1:5" ht="12.75" x14ac:dyDescent="0.2">
      <c r="A561" s="225"/>
      <c r="B561"/>
      <c r="C561"/>
      <c r="D561" s="224"/>
      <c r="E561"/>
    </row>
    <row r="562" spans="1:5" ht="12.75" x14ac:dyDescent="0.2">
      <c r="A562" s="225"/>
      <c r="B562"/>
      <c r="C562"/>
      <c r="D562" s="224"/>
      <c r="E562"/>
    </row>
    <row r="563" spans="1:5" ht="12.75" x14ac:dyDescent="0.2">
      <c r="A563" s="225"/>
      <c r="B563"/>
      <c r="C563"/>
      <c r="D563" s="224"/>
      <c r="E563"/>
    </row>
    <row r="564" spans="1:5" ht="12.75" x14ac:dyDescent="0.2">
      <c r="A564" s="225"/>
      <c r="B564"/>
      <c r="C564"/>
      <c r="D564" s="224"/>
      <c r="E564"/>
    </row>
    <row r="565" spans="1:5" ht="12.75" x14ac:dyDescent="0.2">
      <c r="A565" s="225"/>
      <c r="B565"/>
      <c r="C565"/>
      <c r="D565" s="224"/>
      <c r="E565"/>
    </row>
    <row r="566" spans="1:5" ht="12.75" x14ac:dyDescent="0.2">
      <c r="A566" s="225"/>
      <c r="B566"/>
      <c r="C566"/>
      <c r="D566" s="224"/>
      <c r="E566"/>
    </row>
    <row r="567" spans="1:5" ht="12.75" x14ac:dyDescent="0.2">
      <c r="A567" s="225"/>
      <c r="B567"/>
      <c r="C567"/>
      <c r="D567" s="224"/>
      <c r="E567"/>
    </row>
    <row r="568" spans="1:5" ht="12.75" x14ac:dyDescent="0.2">
      <c r="A568" s="225"/>
      <c r="B568"/>
      <c r="C568"/>
      <c r="D568" s="224"/>
      <c r="E568"/>
    </row>
    <row r="569" spans="1:5" ht="12.75" x14ac:dyDescent="0.2">
      <c r="A569" s="225"/>
      <c r="B569"/>
      <c r="C569"/>
      <c r="D569" s="224"/>
      <c r="E569"/>
    </row>
    <row r="570" spans="1:5" ht="12.75" x14ac:dyDescent="0.2">
      <c r="A570" s="225"/>
      <c r="B570"/>
      <c r="C570"/>
      <c r="D570" s="224"/>
      <c r="E570"/>
    </row>
    <row r="571" spans="1:5" ht="12.75" x14ac:dyDescent="0.2">
      <c r="A571" s="225"/>
      <c r="B571"/>
      <c r="C571"/>
      <c r="D571" s="224"/>
      <c r="E571"/>
    </row>
    <row r="572" spans="1:5" ht="12.75" x14ac:dyDescent="0.2">
      <c r="A572" s="225"/>
      <c r="B572"/>
      <c r="C572"/>
      <c r="D572" s="224"/>
      <c r="E572"/>
    </row>
    <row r="573" spans="1:5" ht="12.75" x14ac:dyDescent="0.2">
      <c r="A573" s="225"/>
      <c r="B573"/>
      <c r="C573"/>
      <c r="D573" s="224"/>
      <c r="E573"/>
    </row>
    <row r="574" spans="1:5" ht="12.75" x14ac:dyDescent="0.2">
      <c r="A574" s="225"/>
      <c r="B574"/>
      <c r="C574"/>
      <c r="D574" s="224"/>
      <c r="E574"/>
    </row>
    <row r="575" spans="1:5" ht="12.75" x14ac:dyDescent="0.2">
      <c r="A575" s="225"/>
      <c r="B575"/>
      <c r="C575"/>
      <c r="D575" s="224"/>
      <c r="E575"/>
    </row>
    <row r="576" spans="1:5" ht="12.75" x14ac:dyDescent="0.2">
      <c r="A576" s="225"/>
      <c r="B576"/>
      <c r="C576"/>
      <c r="D576" s="224"/>
      <c r="E576"/>
    </row>
    <row r="577" spans="1:5" ht="12.75" x14ac:dyDescent="0.2">
      <c r="A577" s="225"/>
      <c r="B577"/>
      <c r="C577"/>
      <c r="D577" s="224"/>
      <c r="E577"/>
    </row>
    <row r="578" spans="1:5" ht="12.75" x14ac:dyDescent="0.2">
      <c r="A578" s="225"/>
      <c r="B578"/>
      <c r="C578"/>
      <c r="D578" s="224"/>
      <c r="E578"/>
    </row>
    <row r="579" spans="1:5" ht="12.75" x14ac:dyDescent="0.2">
      <c r="A579" s="225"/>
      <c r="B579"/>
      <c r="C579"/>
      <c r="D579" s="224"/>
      <c r="E579"/>
    </row>
    <row r="580" spans="1:5" ht="12.75" x14ac:dyDescent="0.2">
      <c r="A580" s="225"/>
      <c r="B580"/>
      <c r="C580"/>
      <c r="D580" s="224"/>
      <c r="E580"/>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1:AL580"/>
  <sheetViews>
    <sheetView zoomScaleNormal="100" workbookViewId="0">
      <selection activeCell="A10" sqref="A10"/>
    </sheetView>
  </sheetViews>
  <sheetFormatPr defaultColWidth="8.85546875" defaultRowHeight="11.25" x14ac:dyDescent="0.2"/>
  <cols>
    <col min="1" max="1" width="60.28515625" style="228" bestFit="1" customWidth="1"/>
    <col min="2" max="2" width="14.85546875" style="150" bestFit="1" customWidth="1"/>
    <col min="3" max="3" width="10.28515625" style="150" bestFit="1" customWidth="1"/>
    <col min="4" max="4" width="18.28515625" style="150" bestFit="1" customWidth="1"/>
    <col min="5" max="5" width="13.7109375" style="150" bestFit="1" customWidth="1"/>
    <col min="6" max="6" width="6.85546875" style="147" bestFit="1" customWidth="1"/>
    <col min="7" max="7" width="12.28515625" style="147" bestFit="1" customWidth="1"/>
    <col min="8" max="8" width="10.28515625" style="147" bestFit="1" customWidth="1"/>
    <col min="9" max="9" width="14.85546875" style="147" bestFit="1" customWidth="1"/>
    <col min="10" max="10" width="10.28515625" style="147" bestFit="1" customWidth="1"/>
    <col min="11" max="11" width="14.85546875" style="147" bestFit="1" customWidth="1"/>
    <col min="12" max="12" width="13.7109375" style="147" bestFit="1" customWidth="1"/>
    <col min="13" max="13" width="18.28515625" style="147" bestFit="1" customWidth="1"/>
    <col min="14" max="14" width="28.85546875" style="147" bestFit="1" customWidth="1"/>
    <col min="15" max="15" width="5.7109375" style="147" bestFit="1" customWidth="1"/>
    <col min="16" max="16" width="6.7109375" style="147" bestFit="1" customWidth="1"/>
    <col min="17" max="17" width="10.42578125" style="147" bestFit="1" customWidth="1"/>
    <col min="18" max="18" width="18.85546875" style="147" bestFit="1" customWidth="1"/>
    <col min="19" max="19" width="40.7109375" style="147" bestFit="1" customWidth="1"/>
    <col min="20" max="20" width="97.28515625" style="147" bestFit="1" customWidth="1"/>
    <col min="21" max="21" width="15.5703125" style="147" bestFit="1" customWidth="1"/>
    <col min="22" max="22" width="7.28515625" style="147" bestFit="1" customWidth="1"/>
    <col min="23" max="23" width="5.7109375" style="147" bestFit="1" customWidth="1"/>
    <col min="24" max="24" width="6.85546875" style="147" bestFit="1" customWidth="1"/>
    <col min="25" max="25" width="5.7109375" style="147" bestFit="1" customWidth="1"/>
    <col min="26" max="26" width="6.85546875" style="147" bestFit="1" customWidth="1"/>
    <col min="27" max="27" width="5.7109375" style="147" bestFit="1" customWidth="1"/>
    <col min="28" max="28" width="6.85546875" style="147" bestFit="1" customWidth="1"/>
    <col min="29" max="29" width="5.7109375" style="147" bestFit="1" customWidth="1"/>
    <col min="30" max="30" width="6.85546875" style="147" bestFit="1" customWidth="1"/>
    <col min="31" max="31" width="5.7109375" style="147" bestFit="1" customWidth="1"/>
    <col min="32" max="32" width="6.85546875" style="147" bestFit="1" customWidth="1"/>
    <col min="33" max="33" width="5.7109375" style="147" bestFit="1" customWidth="1"/>
    <col min="34" max="34" width="7.7109375" style="147" bestFit="1" customWidth="1"/>
    <col min="35" max="35" width="6.42578125" style="147" bestFit="1" customWidth="1"/>
    <col min="36" max="36" width="6.85546875" style="147" bestFit="1" customWidth="1"/>
    <col min="37" max="37" width="6.42578125" style="147" bestFit="1" customWidth="1"/>
    <col min="38" max="38" width="7.28515625" style="147" bestFit="1" customWidth="1"/>
    <col min="39" max="39" width="82.28515625" style="147" bestFit="1" customWidth="1"/>
    <col min="40" max="40" width="45.140625" style="147" bestFit="1" customWidth="1"/>
    <col min="41" max="41" width="40" style="147" bestFit="1" customWidth="1"/>
    <col min="42" max="42" width="54.5703125" style="147" bestFit="1" customWidth="1"/>
    <col min="43" max="43" width="51.28515625" style="147" bestFit="1" customWidth="1"/>
    <col min="44" max="44" width="113.28515625" style="147" bestFit="1" customWidth="1"/>
    <col min="45" max="45" width="56.7109375" style="147" bestFit="1" customWidth="1"/>
    <col min="46" max="46" width="109.28515625" style="147" bestFit="1" customWidth="1"/>
    <col min="47" max="47" width="53.42578125" style="147" bestFit="1" customWidth="1"/>
    <col min="48" max="48" width="64.140625" style="147" bestFit="1" customWidth="1"/>
    <col min="49" max="49" width="68.7109375" style="147" bestFit="1" customWidth="1"/>
    <col min="50" max="50" width="61.28515625" style="147" bestFit="1" customWidth="1"/>
    <col min="51" max="51" width="117.42578125" style="147" bestFit="1" customWidth="1"/>
    <col min="52" max="52" width="98.140625" style="147" bestFit="1" customWidth="1"/>
    <col min="53" max="53" width="170.42578125" style="147" bestFit="1" customWidth="1"/>
    <col min="54" max="54" width="65.5703125" style="147" bestFit="1" customWidth="1"/>
    <col min="55" max="55" width="89.7109375" style="147" bestFit="1" customWidth="1"/>
    <col min="56" max="56" width="100.42578125" style="147" bestFit="1" customWidth="1"/>
    <col min="57" max="57" width="106.28515625" style="147" bestFit="1" customWidth="1"/>
    <col min="58" max="58" width="137.85546875" style="147" bestFit="1" customWidth="1"/>
    <col min="59" max="59" width="207.7109375" style="147" bestFit="1" customWidth="1"/>
    <col min="60" max="60" width="103.140625" style="147" bestFit="1" customWidth="1"/>
    <col min="61" max="61" width="89.5703125" style="147" bestFit="1" customWidth="1"/>
    <col min="62" max="62" width="114.28515625" style="147" bestFit="1" customWidth="1"/>
    <col min="63" max="63" width="27.28515625" style="147" bestFit="1" customWidth="1"/>
    <col min="64" max="64" width="57.28515625" style="147" bestFit="1" customWidth="1"/>
    <col min="65" max="65" width="34.5703125" style="147" bestFit="1" customWidth="1"/>
    <col min="66" max="66" width="40.140625" style="147" bestFit="1" customWidth="1"/>
    <col min="67" max="67" width="42.5703125" style="147" bestFit="1" customWidth="1"/>
    <col min="68" max="68" width="67.7109375" style="147" bestFit="1" customWidth="1"/>
    <col min="69" max="69" width="62.5703125" style="147" bestFit="1" customWidth="1"/>
    <col min="70" max="70" width="67.7109375" style="147" bestFit="1" customWidth="1"/>
    <col min="71" max="71" width="93.140625" style="147" bestFit="1" customWidth="1"/>
    <col min="72" max="72" width="87.140625" style="147" bestFit="1" customWidth="1"/>
    <col min="73" max="73" width="97.140625" style="147" bestFit="1" customWidth="1"/>
    <col min="74" max="74" width="42.7109375" style="147" bestFit="1" customWidth="1"/>
    <col min="75" max="75" width="118.85546875" style="147" bestFit="1" customWidth="1"/>
    <col min="76" max="76" width="59.5703125" style="147" bestFit="1" customWidth="1"/>
    <col min="77" max="77" width="76.7109375" style="147" bestFit="1" customWidth="1"/>
    <col min="78" max="78" width="55.42578125" style="147" bestFit="1" customWidth="1"/>
    <col min="79" max="79" width="9.140625" style="147" bestFit="1" customWidth="1"/>
    <col min="80" max="80" width="9.5703125" style="147" bestFit="1" customWidth="1"/>
    <col min="81" max="81" width="13.7109375" style="147" bestFit="1" customWidth="1"/>
    <col min="82" max="82" width="5.28515625" style="147" bestFit="1" customWidth="1"/>
    <col min="83" max="83" width="36.42578125" style="147" bestFit="1" customWidth="1"/>
    <col min="84" max="84" width="35.7109375" style="147" bestFit="1" customWidth="1"/>
    <col min="85" max="85" width="32.42578125" style="147" bestFit="1" customWidth="1"/>
    <col min="86" max="86" width="4.140625" style="147" bestFit="1" customWidth="1"/>
    <col min="87" max="87" width="23.28515625" style="147" bestFit="1" customWidth="1"/>
    <col min="88" max="88" width="24.5703125" style="147" bestFit="1" customWidth="1"/>
    <col min="89" max="89" width="58" style="147" bestFit="1" customWidth="1"/>
    <col min="90" max="90" width="15.28515625" style="147" bestFit="1" customWidth="1"/>
    <col min="91" max="91" width="21.85546875" style="147" bestFit="1" customWidth="1"/>
    <col min="92" max="92" width="15.28515625" style="147" bestFit="1" customWidth="1"/>
    <col min="93" max="93" width="14" style="147" bestFit="1" customWidth="1"/>
    <col min="94" max="94" width="141.28515625" style="147" bestFit="1" customWidth="1"/>
    <col min="95" max="95" width="17.7109375" style="147" bestFit="1" customWidth="1"/>
    <col min="96" max="96" width="143.28515625" style="147" bestFit="1" customWidth="1"/>
    <col min="97" max="97" width="19.7109375" style="147" bestFit="1" customWidth="1"/>
    <col min="98" max="98" width="37.140625" style="147" bestFit="1" customWidth="1"/>
    <col min="99" max="99" width="7.42578125" style="147" bestFit="1" customWidth="1"/>
    <col min="100" max="100" width="8.5703125" style="147" bestFit="1" customWidth="1"/>
    <col min="101" max="101" width="26.7109375" style="147" bestFit="1" customWidth="1"/>
    <col min="102" max="102" width="22.7109375" style="147" bestFit="1" customWidth="1"/>
    <col min="103" max="103" width="13.7109375" style="147" bestFit="1" customWidth="1"/>
    <col min="104" max="104" width="25.140625" style="147" bestFit="1" customWidth="1"/>
    <col min="105" max="105" width="49.140625" style="147" bestFit="1" customWidth="1"/>
    <col min="106" max="106" width="14" style="147" bestFit="1" customWidth="1"/>
    <col min="107" max="107" width="53.7109375" style="147" bestFit="1" customWidth="1"/>
    <col min="108" max="108" width="33.7109375" style="147" bestFit="1" customWidth="1"/>
    <col min="109" max="109" width="88.85546875" style="147" bestFit="1" customWidth="1"/>
    <col min="110" max="110" width="58.140625" style="147" bestFit="1" customWidth="1"/>
    <col min="111" max="111" width="20.42578125" style="147" bestFit="1" customWidth="1"/>
    <col min="112" max="112" width="10.7109375" style="147" bestFit="1" customWidth="1"/>
    <col min="113" max="113" width="20.140625" style="147" bestFit="1" customWidth="1"/>
    <col min="114" max="114" width="6.140625" style="147" bestFit="1" customWidth="1"/>
    <col min="115" max="115" width="6.42578125" style="147" bestFit="1" customWidth="1"/>
    <col min="116" max="116" width="34" style="147" bestFit="1" customWidth="1"/>
    <col min="117" max="117" width="38.140625" style="147" bestFit="1" customWidth="1"/>
    <col min="118" max="118" width="10.5703125" style="147" bestFit="1" customWidth="1"/>
    <col min="119" max="119" width="17.7109375" style="147" bestFit="1" customWidth="1"/>
    <col min="120" max="120" width="167.7109375" style="147" bestFit="1" customWidth="1"/>
    <col min="121" max="121" width="61.28515625" style="147" bestFit="1" customWidth="1"/>
    <col min="122" max="122" width="51.28515625" style="147" bestFit="1" customWidth="1"/>
    <col min="123" max="123" width="57.140625" style="147" bestFit="1" customWidth="1"/>
    <col min="124" max="124" width="61.28515625" style="147" bestFit="1" customWidth="1"/>
    <col min="125" max="125" width="43.7109375" style="147" bestFit="1" customWidth="1"/>
    <col min="126" max="126" width="54.42578125" style="147" bestFit="1" customWidth="1"/>
    <col min="127" max="127" width="57.28515625" style="147" bestFit="1" customWidth="1"/>
    <col min="128" max="128" width="71" style="147" bestFit="1" customWidth="1"/>
    <col min="129" max="129" width="39.7109375" style="147" bestFit="1" customWidth="1"/>
    <col min="130" max="130" width="35.140625" style="147" bestFit="1" customWidth="1"/>
    <col min="131" max="131" width="192.85546875" style="147" bestFit="1" customWidth="1"/>
    <col min="132" max="132" width="53.28515625" style="147" bestFit="1" customWidth="1"/>
    <col min="133" max="133" width="48.85546875" style="147" bestFit="1" customWidth="1"/>
    <col min="134" max="134" width="73.7109375" style="147" bestFit="1" customWidth="1"/>
    <col min="135" max="135" width="65.140625" style="147" bestFit="1" customWidth="1"/>
    <col min="136" max="136" width="123.7109375" style="147" bestFit="1" customWidth="1"/>
    <col min="137" max="137" width="121.7109375" style="147" bestFit="1" customWidth="1"/>
    <col min="138" max="138" width="48.42578125" style="147" bestFit="1" customWidth="1"/>
    <col min="139" max="139" width="101" style="147" bestFit="1" customWidth="1"/>
    <col min="140" max="140" width="5.28515625" style="147" bestFit="1" customWidth="1"/>
    <col min="141" max="141" width="4.140625" style="147" bestFit="1" customWidth="1"/>
    <col min="142" max="142" width="9.85546875" style="147" bestFit="1" customWidth="1"/>
    <col min="143" max="143" width="7.42578125" style="147" bestFit="1" customWidth="1"/>
    <col min="144" max="144" width="153.28515625" style="147" bestFit="1" customWidth="1"/>
    <col min="145" max="145" width="13.7109375" style="147" bestFit="1" customWidth="1"/>
    <col min="146" max="146" width="41.42578125" style="147" bestFit="1" customWidth="1"/>
    <col min="147" max="147" width="7" style="147" bestFit="1" customWidth="1"/>
    <col min="148" max="148" width="21.7109375" style="147" bestFit="1" customWidth="1"/>
    <col min="149" max="149" width="10.28515625" style="147" bestFit="1" customWidth="1"/>
    <col min="150" max="150" width="10.5703125" style="147" bestFit="1" customWidth="1"/>
    <col min="151" max="151" width="124.42578125" style="147" bestFit="1" customWidth="1"/>
    <col min="152" max="152" width="83.85546875" style="147" bestFit="1" customWidth="1"/>
    <col min="153" max="153" width="41.28515625" style="147" bestFit="1" customWidth="1"/>
    <col min="154" max="154" width="78.140625" style="147" bestFit="1" customWidth="1"/>
    <col min="155" max="155" width="49" style="147" bestFit="1" customWidth="1"/>
    <col min="156" max="156" width="64.85546875" style="147" bestFit="1" customWidth="1"/>
    <col min="157" max="157" width="73.7109375" style="147" bestFit="1" customWidth="1"/>
    <col min="158" max="158" width="8.7109375" style="147" bestFit="1" customWidth="1"/>
    <col min="159" max="159" width="5.28515625" style="147" bestFit="1" customWidth="1"/>
    <col min="160" max="160" width="24.28515625" style="147" bestFit="1" customWidth="1"/>
    <col min="161" max="161" width="12" style="147" bestFit="1" customWidth="1"/>
    <col min="162" max="162" width="18.28515625" style="147" bestFit="1" customWidth="1"/>
    <col min="163" max="163" width="16.140625" style="147" bestFit="1" customWidth="1"/>
    <col min="164" max="164" width="38" style="147" bestFit="1" customWidth="1"/>
    <col min="165" max="165" width="7.42578125" style="147" bestFit="1" customWidth="1"/>
    <col min="166" max="166" width="8.5703125" style="147" bestFit="1" customWidth="1"/>
    <col min="167" max="167" width="13.7109375" style="147" bestFit="1" customWidth="1"/>
    <col min="168" max="168" width="24.7109375" style="147" bestFit="1" customWidth="1"/>
    <col min="169" max="169" width="53.28515625" style="147" bestFit="1" customWidth="1"/>
    <col min="170" max="170" width="126.85546875" style="147" bestFit="1" customWidth="1"/>
    <col min="171" max="171" width="20.28515625" style="147" bestFit="1" customWidth="1"/>
    <col min="172" max="172" width="7" style="147" bestFit="1" customWidth="1"/>
    <col min="173" max="173" width="9.5703125" style="147" bestFit="1" customWidth="1"/>
    <col min="174" max="16384" width="8.85546875" style="147"/>
  </cols>
  <sheetData>
    <row r="1" spans="1:38" ht="12.75" x14ac:dyDescent="0.2">
      <c r="A1" s="225"/>
      <c r="B1"/>
    </row>
    <row r="2" spans="1:38" ht="12.75" x14ac:dyDescent="0.2">
      <c r="A2" s="225"/>
      <c r="B2"/>
    </row>
    <row r="3" spans="1:38" ht="12.75" x14ac:dyDescent="0.2">
      <c r="A3" s="225"/>
      <c r="B3"/>
      <c r="C3"/>
      <c r="D3" s="224"/>
      <c r="E3"/>
      <c r="F3"/>
      <c r="G3"/>
      <c r="H3"/>
      <c r="I3"/>
      <c r="J3"/>
      <c r="K3"/>
      <c r="L3"/>
      <c r="M3"/>
      <c r="N3"/>
      <c r="O3"/>
      <c r="P3"/>
      <c r="Q3"/>
      <c r="R3"/>
      <c r="S3"/>
      <c r="T3"/>
      <c r="U3"/>
      <c r="V3"/>
      <c r="W3"/>
      <c r="X3"/>
      <c r="Y3"/>
      <c r="Z3"/>
      <c r="AA3"/>
      <c r="AB3"/>
    </row>
    <row r="4" spans="1:38" ht="12.75" x14ac:dyDescent="0.2">
      <c r="B4" s="148" t="s">
        <v>1164</v>
      </c>
      <c r="C4" s="147"/>
      <c r="F4"/>
      <c r="G4"/>
      <c r="H4"/>
      <c r="I4"/>
      <c r="J4"/>
      <c r="K4"/>
      <c r="L4"/>
      <c r="M4"/>
      <c r="N4"/>
      <c r="O4"/>
      <c r="P4"/>
      <c r="Q4"/>
      <c r="R4"/>
      <c r="S4"/>
      <c r="T4"/>
      <c r="U4"/>
      <c r="V4"/>
      <c r="W4"/>
      <c r="X4"/>
      <c r="Y4"/>
      <c r="Z4"/>
      <c r="AA4"/>
      <c r="AB4"/>
      <c r="AC4"/>
      <c r="AD4"/>
      <c r="AE4"/>
      <c r="AF4"/>
      <c r="AG4"/>
      <c r="AH4"/>
      <c r="AI4"/>
      <c r="AJ4"/>
      <c r="AK4"/>
      <c r="AL4"/>
    </row>
    <row r="5" spans="1:38" ht="12.75" x14ac:dyDescent="0.2">
      <c r="B5" s="147" t="s">
        <v>43</v>
      </c>
      <c r="C5" s="147"/>
      <c r="D5" s="150" t="s">
        <v>1203</v>
      </c>
      <c r="E5" s="150" t="s">
        <v>1202</v>
      </c>
      <c r="F5"/>
      <c r="G5"/>
      <c r="H5"/>
      <c r="I5"/>
      <c r="J5"/>
      <c r="K5"/>
      <c r="L5"/>
      <c r="M5"/>
      <c r="N5"/>
      <c r="O5"/>
      <c r="P5"/>
      <c r="Q5"/>
      <c r="R5"/>
      <c r="S5"/>
      <c r="T5"/>
      <c r="U5"/>
      <c r="V5"/>
      <c r="W5"/>
      <c r="X5"/>
      <c r="Y5"/>
      <c r="Z5"/>
      <c r="AA5"/>
      <c r="AB5"/>
      <c r="AC5"/>
      <c r="AD5"/>
      <c r="AE5"/>
      <c r="AF5"/>
      <c r="AG5"/>
      <c r="AH5"/>
      <c r="AI5"/>
      <c r="AJ5"/>
      <c r="AK5"/>
      <c r="AL5"/>
    </row>
    <row r="6" spans="1:38" ht="12.75" x14ac:dyDescent="0.2">
      <c r="A6" s="226" t="s">
        <v>1032</v>
      </c>
      <c r="B6" s="147" t="s">
        <v>1191</v>
      </c>
      <c r="C6" s="147" t="s">
        <v>1201</v>
      </c>
      <c r="F6"/>
      <c r="G6"/>
      <c r="H6"/>
      <c r="I6"/>
      <c r="J6"/>
      <c r="K6"/>
      <c r="L6"/>
      <c r="M6"/>
      <c r="N6"/>
      <c r="O6"/>
      <c r="P6"/>
      <c r="Q6"/>
      <c r="R6"/>
      <c r="S6"/>
      <c r="T6"/>
      <c r="U6"/>
      <c r="V6"/>
      <c r="W6"/>
      <c r="X6"/>
      <c r="Y6"/>
      <c r="Z6"/>
      <c r="AA6"/>
      <c r="AB6"/>
      <c r="AC6"/>
      <c r="AD6"/>
      <c r="AE6"/>
      <c r="AF6"/>
      <c r="AG6"/>
      <c r="AH6"/>
      <c r="AI6"/>
      <c r="AJ6"/>
      <c r="AK6"/>
      <c r="AL6"/>
    </row>
    <row r="7" spans="1:38" ht="12.75" x14ac:dyDescent="0.2">
      <c r="A7" s="227" t="s">
        <v>624</v>
      </c>
      <c r="B7" s="149"/>
      <c r="F7"/>
      <c r="G7"/>
      <c r="H7"/>
      <c r="I7"/>
      <c r="J7"/>
      <c r="K7"/>
      <c r="L7"/>
      <c r="M7"/>
      <c r="N7"/>
      <c r="O7"/>
      <c r="P7"/>
      <c r="Q7"/>
      <c r="R7"/>
      <c r="S7"/>
      <c r="T7"/>
      <c r="U7"/>
      <c r="V7"/>
      <c r="W7"/>
      <c r="X7"/>
      <c r="Y7"/>
      <c r="Z7"/>
      <c r="AA7"/>
      <c r="AB7"/>
      <c r="AC7"/>
      <c r="AD7"/>
      <c r="AE7"/>
      <c r="AF7"/>
      <c r="AG7"/>
      <c r="AH7"/>
      <c r="AI7"/>
      <c r="AJ7"/>
      <c r="AK7"/>
      <c r="AL7"/>
    </row>
    <row r="8" spans="1:38" ht="12.75" x14ac:dyDescent="0.2">
      <c r="A8" s="229" t="s">
        <v>667</v>
      </c>
      <c r="B8" s="149">
        <v>1</v>
      </c>
      <c r="C8" s="150">
        <v>200000</v>
      </c>
      <c r="D8" s="150">
        <v>1</v>
      </c>
      <c r="E8" s="150">
        <v>200000</v>
      </c>
      <c r="F8"/>
      <c r="G8"/>
      <c r="H8"/>
      <c r="I8"/>
      <c r="J8"/>
      <c r="K8"/>
      <c r="L8"/>
      <c r="M8"/>
      <c r="N8"/>
      <c r="O8"/>
      <c r="P8"/>
      <c r="Q8"/>
      <c r="R8"/>
      <c r="S8"/>
      <c r="T8"/>
      <c r="U8"/>
      <c r="V8"/>
      <c r="W8"/>
      <c r="X8"/>
      <c r="Y8"/>
      <c r="Z8"/>
      <c r="AA8"/>
      <c r="AB8"/>
      <c r="AC8"/>
      <c r="AD8"/>
      <c r="AE8"/>
      <c r="AF8"/>
      <c r="AG8"/>
      <c r="AH8"/>
      <c r="AI8"/>
      <c r="AJ8"/>
      <c r="AK8"/>
      <c r="AL8"/>
    </row>
    <row r="9" spans="1:38" ht="12.75" x14ac:dyDescent="0.2">
      <c r="A9" s="229" t="s">
        <v>644</v>
      </c>
      <c r="B9" s="149">
        <v>2</v>
      </c>
      <c r="C9" s="150">
        <v>1200000</v>
      </c>
      <c r="D9" s="150">
        <v>2</v>
      </c>
      <c r="E9" s="150">
        <v>1200000</v>
      </c>
      <c r="F9"/>
      <c r="G9"/>
      <c r="H9"/>
      <c r="I9"/>
      <c r="J9"/>
      <c r="K9"/>
      <c r="L9"/>
      <c r="M9"/>
      <c r="N9"/>
      <c r="O9"/>
      <c r="P9"/>
      <c r="Q9"/>
      <c r="R9"/>
      <c r="S9"/>
      <c r="T9"/>
      <c r="U9"/>
      <c r="V9"/>
      <c r="W9"/>
      <c r="X9"/>
      <c r="Y9"/>
      <c r="Z9"/>
      <c r="AA9"/>
      <c r="AB9"/>
      <c r="AC9"/>
      <c r="AD9"/>
      <c r="AE9"/>
      <c r="AF9"/>
      <c r="AG9"/>
      <c r="AH9"/>
      <c r="AI9"/>
      <c r="AJ9"/>
      <c r="AK9"/>
      <c r="AL9"/>
    </row>
    <row r="10" spans="1:38" ht="12.75" x14ac:dyDescent="0.2">
      <c r="A10" s="229" t="s">
        <v>634</v>
      </c>
      <c r="B10" s="149">
        <v>1</v>
      </c>
      <c r="C10" s="150">
        <v>1770000</v>
      </c>
      <c r="D10" s="150">
        <v>1</v>
      </c>
      <c r="E10" s="150">
        <v>1770000</v>
      </c>
      <c r="F10"/>
      <c r="G10"/>
      <c r="H10"/>
      <c r="I10"/>
      <c r="J10"/>
      <c r="K10"/>
      <c r="L10"/>
      <c r="M10"/>
      <c r="N10"/>
      <c r="O10"/>
      <c r="P10"/>
      <c r="Q10"/>
      <c r="R10"/>
      <c r="S10"/>
      <c r="T10"/>
      <c r="U10"/>
      <c r="V10"/>
      <c r="W10"/>
      <c r="X10"/>
      <c r="Y10"/>
      <c r="Z10"/>
      <c r="AA10"/>
      <c r="AB10"/>
      <c r="AC10"/>
      <c r="AD10"/>
      <c r="AE10"/>
      <c r="AF10"/>
      <c r="AG10"/>
      <c r="AH10"/>
      <c r="AI10"/>
      <c r="AJ10"/>
      <c r="AK10"/>
      <c r="AL10"/>
    </row>
    <row r="11" spans="1:38" ht="12.75" x14ac:dyDescent="0.2">
      <c r="A11" s="229" t="s">
        <v>657</v>
      </c>
      <c r="B11" s="149">
        <v>1</v>
      </c>
      <c r="C11" s="150">
        <v>800000</v>
      </c>
      <c r="D11" s="150">
        <v>1</v>
      </c>
      <c r="E11" s="150">
        <v>800000</v>
      </c>
      <c r="F11"/>
      <c r="G11"/>
      <c r="H11"/>
      <c r="I11"/>
      <c r="J11"/>
      <c r="K11"/>
      <c r="L11"/>
      <c r="M11"/>
      <c r="N11"/>
      <c r="O11"/>
      <c r="P11"/>
      <c r="Q11"/>
      <c r="R11"/>
      <c r="S11"/>
      <c r="T11"/>
      <c r="U11"/>
      <c r="V11"/>
      <c r="W11"/>
      <c r="X11"/>
      <c r="Y11"/>
      <c r="Z11"/>
      <c r="AA11"/>
      <c r="AB11"/>
      <c r="AC11"/>
      <c r="AD11"/>
      <c r="AE11"/>
      <c r="AF11"/>
      <c r="AG11"/>
      <c r="AH11"/>
      <c r="AI11"/>
      <c r="AJ11"/>
      <c r="AK11"/>
      <c r="AL11"/>
    </row>
    <row r="12" spans="1:38" ht="12.75" x14ac:dyDescent="0.2">
      <c r="A12" s="227" t="s">
        <v>1205</v>
      </c>
      <c r="B12" s="149">
        <v>5</v>
      </c>
      <c r="C12" s="150">
        <v>3970000</v>
      </c>
      <c r="D12" s="150">
        <v>5</v>
      </c>
      <c r="E12" s="150">
        <v>3970000</v>
      </c>
      <c r="F12"/>
      <c r="G12"/>
      <c r="H12"/>
      <c r="I12"/>
      <c r="J12"/>
      <c r="K12"/>
      <c r="L12"/>
      <c r="M12"/>
      <c r="N12"/>
      <c r="O12"/>
      <c r="P12"/>
      <c r="Q12"/>
      <c r="R12"/>
      <c r="S12"/>
      <c r="T12"/>
      <c r="U12"/>
      <c r="V12"/>
      <c r="W12"/>
      <c r="X12"/>
      <c r="Y12"/>
      <c r="Z12"/>
      <c r="AA12"/>
      <c r="AB12"/>
      <c r="AC12"/>
      <c r="AD12"/>
      <c r="AE12"/>
      <c r="AF12"/>
      <c r="AG12"/>
      <c r="AH12"/>
      <c r="AI12"/>
      <c r="AJ12"/>
      <c r="AK12"/>
      <c r="AL12"/>
    </row>
    <row r="13" spans="1:38" ht="12.75" x14ac:dyDescent="0.2">
      <c r="A13"/>
      <c r="B13"/>
      <c r="C13"/>
      <c r="D13"/>
      <c r="E13"/>
      <c r="F13"/>
      <c r="G13" s="224"/>
      <c r="H13"/>
      <c r="I13"/>
      <c r="J13"/>
      <c r="K13"/>
      <c r="L13"/>
      <c r="M13"/>
      <c r="N13"/>
      <c r="O13"/>
      <c r="P13"/>
      <c r="Q13"/>
      <c r="R13"/>
      <c r="S13"/>
      <c r="T13"/>
      <c r="U13"/>
      <c r="V13"/>
      <c r="W13"/>
      <c r="X13"/>
      <c r="Y13"/>
      <c r="Z13"/>
      <c r="AA13"/>
      <c r="AB13"/>
      <c r="AC13"/>
      <c r="AD13"/>
      <c r="AE13"/>
      <c r="AF13"/>
      <c r="AG13"/>
      <c r="AH13"/>
      <c r="AI13"/>
      <c r="AJ13"/>
      <c r="AK13"/>
      <c r="AL13"/>
    </row>
    <row r="14" spans="1:38" ht="12.75" x14ac:dyDescent="0.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row>
    <row r="15" spans="1:38" ht="12.75" x14ac:dyDescent="0.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row>
    <row r="16" spans="1:38" ht="12.75"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row>
    <row r="17" spans="1:38" ht="12.75" x14ac:dyDescent="0.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row>
    <row r="18" spans="1:38" ht="12.75" x14ac:dyDescent="0.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ht="12.75"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ht="12.75" x14ac:dyDescent="0.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ht="12.75" x14ac:dyDescent="0.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ht="12.75" x14ac:dyDescent="0.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ht="12.75" x14ac:dyDescent="0.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ht="12.75" x14ac:dyDescent="0.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ht="12.75" x14ac:dyDescent="0.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ht="12.75" x14ac:dyDescent="0.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ht="12.75" x14ac:dyDescent="0.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ht="12.75" x14ac:dyDescent="0.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ht="12.75"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ht="12.75"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ht="12.75" x14ac:dyDescent="0.2">
      <c r="A31" s="225"/>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ht="12.75" x14ac:dyDescent="0.2">
      <c r="A32" s="225"/>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38" ht="12.75" x14ac:dyDescent="0.2">
      <c r="A33" s="225"/>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38" ht="12.75" x14ac:dyDescent="0.2">
      <c r="A34" s="225"/>
      <c r="B3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1:38" ht="12.75" x14ac:dyDescent="0.2">
      <c r="A35" s="225"/>
      <c r="B35"/>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1:38" ht="12.75" x14ac:dyDescent="0.2">
      <c r="A36" s="225"/>
      <c r="B36"/>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1:38" ht="12.75" x14ac:dyDescent="0.2">
      <c r="A37" s="225"/>
      <c r="B37"/>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1:38" ht="12.75" x14ac:dyDescent="0.2">
      <c r="A38" s="225"/>
      <c r="B38"/>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1:38" ht="12.75" x14ac:dyDescent="0.2">
      <c r="A39" s="225"/>
      <c r="B39"/>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1:38" ht="12.75" x14ac:dyDescent="0.2">
      <c r="A40" s="225"/>
      <c r="B40"/>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1:38" ht="12.75" x14ac:dyDescent="0.2">
      <c r="A41" s="225"/>
      <c r="B41"/>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1:38" ht="12.75" x14ac:dyDescent="0.2">
      <c r="A42" s="225"/>
      <c r="B42"/>
      <c r="C42"/>
      <c r="D42"/>
      <c r="E42"/>
      <c r="F42"/>
      <c r="G42"/>
      <c r="H42"/>
      <c r="I42"/>
      <c r="J42"/>
      <c r="K42"/>
      <c r="L42"/>
      <c r="M42"/>
      <c r="N42"/>
      <c r="O42"/>
      <c r="P42"/>
      <c r="Q42"/>
      <c r="R42"/>
      <c r="S42"/>
      <c r="T42"/>
      <c r="U42"/>
      <c r="V42"/>
      <c r="W42"/>
      <c r="X42"/>
      <c r="Y42"/>
      <c r="Z42"/>
      <c r="AA42"/>
      <c r="AB42"/>
    </row>
    <row r="43" spans="1:38" ht="12.75" x14ac:dyDescent="0.2">
      <c r="A43" s="225"/>
      <c r="B43"/>
      <c r="C43"/>
      <c r="D43"/>
      <c r="E43"/>
      <c r="F43"/>
      <c r="G43"/>
      <c r="H43"/>
      <c r="I43"/>
      <c r="J43"/>
      <c r="K43"/>
      <c r="L43"/>
      <c r="M43"/>
      <c r="N43"/>
      <c r="O43"/>
      <c r="P43"/>
      <c r="Q43"/>
      <c r="R43"/>
      <c r="S43"/>
      <c r="T43"/>
      <c r="U43"/>
      <c r="V43"/>
      <c r="W43"/>
      <c r="X43"/>
      <c r="Y43"/>
      <c r="Z43"/>
      <c r="AA43"/>
      <c r="AB43"/>
    </row>
    <row r="44" spans="1:38" ht="12.75" x14ac:dyDescent="0.2">
      <c r="A44" s="225"/>
      <c r="B44"/>
      <c r="C44"/>
      <c r="D44"/>
      <c r="E44"/>
      <c r="F44"/>
      <c r="G44"/>
      <c r="H44"/>
      <c r="I44"/>
      <c r="J44"/>
      <c r="K44"/>
      <c r="L44"/>
      <c r="M44"/>
      <c r="N44"/>
      <c r="O44"/>
      <c r="P44"/>
      <c r="Q44"/>
      <c r="R44"/>
      <c r="S44"/>
      <c r="T44"/>
      <c r="U44"/>
      <c r="V44"/>
      <c r="W44"/>
      <c r="X44"/>
      <c r="Y44"/>
      <c r="Z44"/>
      <c r="AA44"/>
      <c r="AB44"/>
    </row>
    <row r="45" spans="1:38" ht="12.75" x14ac:dyDescent="0.2">
      <c r="A45" s="225"/>
      <c r="B45"/>
      <c r="C45"/>
      <c r="D45"/>
      <c r="E45"/>
      <c r="F45"/>
      <c r="G45"/>
      <c r="H45"/>
      <c r="I45"/>
      <c r="J45"/>
      <c r="K45"/>
      <c r="L45"/>
      <c r="M45"/>
      <c r="N45"/>
      <c r="O45"/>
      <c r="P45"/>
      <c r="Q45"/>
      <c r="R45"/>
      <c r="S45"/>
      <c r="T45"/>
      <c r="U45"/>
      <c r="V45"/>
      <c r="W45"/>
      <c r="X45"/>
      <c r="Y45"/>
      <c r="Z45"/>
      <c r="AA45"/>
      <c r="AB45"/>
    </row>
    <row r="46" spans="1:38" ht="12.75" x14ac:dyDescent="0.2">
      <c r="A46" s="225"/>
      <c r="B46"/>
      <c r="C46"/>
      <c r="D46"/>
      <c r="E46"/>
      <c r="F46"/>
      <c r="G46"/>
      <c r="H46"/>
      <c r="I46"/>
      <c r="J46"/>
      <c r="K46"/>
      <c r="L46"/>
      <c r="M46"/>
      <c r="N46"/>
      <c r="O46"/>
      <c r="P46"/>
      <c r="Q46"/>
      <c r="R46"/>
      <c r="S46"/>
      <c r="T46"/>
      <c r="U46"/>
      <c r="V46"/>
      <c r="W46"/>
      <c r="X46"/>
      <c r="Y46"/>
      <c r="Z46"/>
      <c r="AA46"/>
      <c r="AB46"/>
    </row>
    <row r="47" spans="1:38" ht="12.75" x14ac:dyDescent="0.2">
      <c r="A47" s="225"/>
      <c r="B47"/>
      <c r="C47"/>
      <c r="D47"/>
      <c r="E47"/>
      <c r="F47"/>
      <c r="G47"/>
      <c r="H47"/>
      <c r="I47"/>
      <c r="J47"/>
      <c r="K47"/>
      <c r="L47"/>
      <c r="M47"/>
      <c r="N47"/>
      <c r="O47"/>
      <c r="P47"/>
      <c r="Q47"/>
      <c r="R47"/>
      <c r="S47"/>
      <c r="T47"/>
      <c r="U47"/>
      <c r="V47"/>
      <c r="W47"/>
      <c r="X47"/>
      <c r="Y47"/>
      <c r="Z47"/>
      <c r="AA47"/>
      <c r="AB47"/>
    </row>
    <row r="48" spans="1:38" ht="12.75" x14ac:dyDescent="0.2">
      <c r="A48" s="225"/>
      <c r="B48"/>
      <c r="C48"/>
      <c r="D48"/>
      <c r="E48"/>
      <c r="F48"/>
      <c r="G48"/>
      <c r="H48"/>
      <c r="I48"/>
      <c r="J48"/>
      <c r="K48"/>
      <c r="L48"/>
      <c r="M48"/>
      <c r="N48"/>
      <c r="O48"/>
      <c r="P48"/>
      <c r="Q48"/>
      <c r="R48"/>
      <c r="S48"/>
      <c r="T48"/>
      <c r="U48"/>
      <c r="V48"/>
      <c r="W48"/>
      <c r="X48"/>
      <c r="Y48"/>
      <c r="Z48"/>
      <c r="AA48"/>
      <c r="AB48"/>
    </row>
    <row r="49" spans="1:28" ht="12.75" x14ac:dyDescent="0.2">
      <c r="A49" s="225"/>
      <c r="B49"/>
      <c r="C49"/>
      <c r="D49"/>
      <c r="E49"/>
      <c r="F49"/>
      <c r="G49"/>
      <c r="H49"/>
      <c r="I49"/>
      <c r="J49"/>
      <c r="K49"/>
      <c r="L49"/>
      <c r="M49"/>
      <c r="N49"/>
      <c r="O49"/>
      <c r="P49"/>
      <c r="Q49"/>
      <c r="R49"/>
      <c r="S49"/>
      <c r="T49"/>
      <c r="U49"/>
      <c r="V49"/>
      <c r="W49"/>
      <c r="X49"/>
      <c r="Y49"/>
      <c r="Z49"/>
      <c r="AA49"/>
      <c r="AB49"/>
    </row>
    <row r="50" spans="1:28" ht="12.75" x14ac:dyDescent="0.2">
      <c r="A50" s="225"/>
      <c r="B50"/>
      <c r="C50"/>
      <c r="D50"/>
      <c r="E50"/>
      <c r="F50"/>
      <c r="G50"/>
      <c r="H50"/>
      <c r="I50"/>
      <c r="J50"/>
      <c r="K50"/>
      <c r="L50"/>
      <c r="M50"/>
      <c r="N50"/>
      <c r="O50"/>
      <c r="P50"/>
      <c r="Q50"/>
      <c r="R50"/>
      <c r="S50"/>
      <c r="T50"/>
      <c r="U50"/>
      <c r="V50"/>
      <c r="W50"/>
      <c r="X50"/>
      <c r="Y50"/>
      <c r="Z50"/>
      <c r="AA50"/>
      <c r="AB50"/>
    </row>
    <row r="51" spans="1:28" ht="12.75" x14ac:dyDescent="0.2">
      <c r="A51" s="225"/>
      <c r="B51"/>
      <c r="C51"/>
      <c r="D51"/>
      <c r="E51"/>
      <c r="F51"/>
      <c r="G51"/>
      <c r="H51"/>
      <c r="I51"/>
      <c r="J51"/>
      <c r="K51"/>
      <c r="L51"/>
      <c r="M51"/>
      <c r="N51"/>
      <c r="O51"/>
      <c r="P51"/>
      <c r="Q51"/>
      <c r="R51"/>
      <c r="S51"/>
      <c r="T51"/>
      <c r="U51"/>
      <c r="V51"/>
      <c r="W51"/>
      <c r="X51"/>
      <c r="Y51"/>
      <c r="Z51"/>
      <c r="AA51"/>
      <c r="AB51"/>
    </row>
    <row r="52" spans="1:28" ht="12.75" x14ac:dyDescent="0.2">
      <c r="A52" s="225"/>
      <c r="B52"/>
      <c r="C52"/>
      <c r="D52"/>
      <c r="E52"/>
      <c r="F52"/>
      <c r="G52"/>
      <c r="H52"/>
      <c r="I52"/>
      <c r="J52"/>
      <c r="K52"/>
      <c r="L52"/>
      <c r="M52"/>
      <c r="N52"/>
      <c r="O52"/>
      <c r="P52"/>
      <c r="Q52"/>
      <c r="R52"/>
      <c r="S52"/>
      <c r="T52"/>
      <c r="U52"/>
      <c r="V52"/>
      <c r="W52"/>
      <c r="X52"/>
      <c r="Y52"/>
      <c r="Z52"/>
      <c r="AA52"/>
      <c r="AB52"/>
    </row>
    <row r="53" spans="1:28" ht="12.75" x14ac:dyDescent="0.2">
      <c r="A53" s="225"/>
      <c r="B53"/>
      <c r="C53"/>
      <c r="D53"/>
      <c r="E53"/>
      <c r="F53"/>
      <c r="G53"/>
      <c r="H53"/>
      <c r="I53"/>
      <c r="J53"/>
      <c r="K53"/>
      <c r="L53"/>
      <c r="M53"/>
      <c r="N53"/>
      <c r="O53"/>
      <c r="P53"/>
      <c r="Q53"/>
      <c r="R53"/>
      <c r="S53"/>
      <c r="T53"/>
      <c r="U53"/>
      <c r="V53"/>
      <c r="W53"/>
      <c r="X53"/>
      <c r="Y53"/>
      <c r="Z53"/>
      <c r="AA53"/>
      <c r="AB53"/>
    </row>
    <row r="54" spans="1:28" ht="12.75" x14ac:dyDescent="0.2">
      <c r="A54" s="225"/>
      <c r="B54"/>
      <c r="C54"/>
      <c r="D54"/>
      <c r="E54"/>
      <c r="F54"/>
      <c r="G54"/>
      <c r="H54"/>
      <c r="I54"/>
      <c r="J54"/>
      <c r="K54"/>
      <c r="L54"/>
      <c r="M54"/>
      <c r="N54"/>
      <c r="O54"/>
      <c r="P54"/>
      <c r="Q54"/>
      <c r="R54"/>
      <c r="S54"/>
      <c r="T54"/>
      <c r="U54"/>
      <c r="V54"/>
      <c r="W54"/>
      <c r="X54"/>
      <c r="Y54"/>
      <c r="Z54"/>
      <c r="AA54"/>
      <c r="AB54"/>
    </row>
    <row r="55" spans="1:28" ht="12.75" x14ac:dyDescent="0.2">
      <c r="A55" s="225"/>
      <c r="B55"/>
      <c r="C55"/>
      <c r="D55"/>
      <c r="E55"/>
      <c r="F55"/>
      <c r="G55"/>
      <c r="H55"/>
      <c r="I55"/>
      <c r="J55"/>
      <c r="K55"/>
      <c r="L55"/>
      <c r="M55"/>
      <c r="N55"/>
      <c r="O55"/>
      <c r="P55"/>
      <c r="Q55"/>
      <c r="R55"/>
      <c r="S55"/>
      <c r="T55"/>
      <c r="U55"/>
      <c r="V55"/>
      <c r="W55"/>
      <c r="X55"/>
      <c r="Y55"/>
      <c r="Z55"/>
      <c r="AA55"/>
      <c r="AB55"/>
    </row>
    <row r="56" spans="1:28" ht="12.75" x14ac:dyDescent="0.2">
      <c r="A56" s="225"/>
      <c r="B56"/>
      <c r="C56"/>
      <c r="D56"/>
      <c r="E56"/>
      <c r="F56"/>
      <c r="G56"/>
      <c r="H56"/>
      <c r="I56"/>
      <c r="J56"/>
      <c r="K56"/>
      <c r="L56"/>
      <c r="M56"/>
      <c r="N56"/>
      <c r="O56"/>
      <c r="P56"/>
      <c r="Q56"/>
      <c r="R56"/>
      <c r="S56"/>
      <c r="T56"/>
      <c r="U56"/>
      <c r="V56"/>
      <c r="W56"/>
      <c r="X56"/>
      <c r="Y56"/>
      <c r="Z56"/>
      <c r="AA56"/>
      <c r="AB56"/>
    </row>
    <row r="57" spans="1:28" ht="12.75" x14ac:dyDescent="0.2">
      <c r="A57" s="225"/>
      <c r="B57"/>
      <c r="C57"/>
      <c r="D57"/>
      <c r="E57"/>
      <c r="F57"/>
      <c r="G57"/>
      <c r="H57"/>
      <c r="I57"/>
      <c r="J57"/>
      <c r="K57"/>
      <c r="L57"/>
      <c r="M57"/>
      <c r="N57"/>
      <c r="O57"/>
      <c r="P57"/>
      <c r="Q57"/>
      <c r="R57"/>
      <c r="S57"/>
      <c r="T57"/>
      <c r="U57"/>
      <c r="V57"/>
      <c r="W57"/>
      <c r="X57"/>
      <c r="Y57"/>
      <c r="Z57"/>
      <c r="AA57"/>
      <c r="AB57"/>
    </row>
    <row r="58" spans="1:28" ht="12.75" x14ac:dyDescent="0.2">
      <c r="A58" s="225"/>
      <c r="B58"/>
      <c r="C58"/>
      <c r="D58"/>
      <c r="E58"/>
      <c r="F58"/>
      <c r="G58"/>
      <c r="H58"/>
      <c r="I58"/>
      <c r="J58"/>
      <c r="K58"/>
      <c r="L58"/>
      <c r="M58"/>
      <c r="N58"/>
      <c r="O58"/>
      <c r="P58"/>
      <c r="Q58"/>
      <c r="R58"/>
      <c r="S58"/>
      <c r="T58"/>
      <c r="U58"/>
      <c r="V58"/>
      <c r="W58"/>
      <c r="X58"/>
      <c r="Y58"/>
      <c r="Z58"/>
      <c r="AA58"/>
      <c r="AB58"/>
    </row>
    <row r="59" spans="1:28" ht="12.75" x14ac:dyDescent="0.2">
      <c r="A59" s="225"/>
      <c r="B59"/>
      <c r="C59"/>
      <c r="D59"/>
      <c r="E59"/>
      <c r="F59"/>
      <c r="G59"/>
      <c r="H59"/>
      <c r="I59"/>
      <c r="J59"/>
      <c r="K59"/>
      <c r="L59"/>
      <c r="M59"/>
      <c r="N59"/>
      <c r="O59"/>
      <c r="P59"/>
      <c r="Q59"/>
      <c r="R59"/>
      <c r="S59"/>
      <c r="T59"/>
      <c r="U59"/>
      <c r="V59"/>
      <c r="W59"/>
      <c r="X59"/>
      <c r="Y59"/>
      <c r="Z59"/>
      <c r="AA59"/>
      <c r="AB59"/>
    </row>
    <row r="60" spans="1:28" ht="12.75" x14ac:dyDescent="0.2">
      <c r="A60" s="225"/>
      <c r="B60"/>
      <c r="C60"/>
      <c r="D60"/>
      <c r="E60"/>
      <c r="F60"/>
      <c r="G60"/>
      <c r="H60"/>
      <c r="I60"/>
      <c r="J60"/>
      <c r="K60"/>
      <c r="L60"/>
      <c r="M60"/>
      <c r="N60"/>
      <c r="O60"/>
      <c r="P60"/>
      <c r="Q60"/>
      <c r="R60"/>
      <c r="S60"/>
      <c r="T60"/>
      <c r="U60"/>
      <c r="V60"/>
      <c r="W60"/>
      <c r="X60"/>
      <c r="Y60"/>
      <c r="Z60"/>
      <c r="AA60"/>
      <c r="AB60"/>
    </row>
    <row r="61" spans="1:28" ht="12.75" x14ac:dyDescent="0.2">
      <c r="A61" s="225"/>
      <c r="B61"/>
      <c r="C61"/>
      <c r="D61"/>
      <c r="E61"/>
      <c r="F61"/>
      <c r="G61"/>
      <c r="H61"/>
      <c r="I61"/>
      <c r="J61"/>
      <c r="K61"/>
      <c r="L61"/>
      <c r="M61"/>
      <c r="N61"/>
      <c r="O61"/>
      <c r="P61"/>
      <c r="Q61"/>
      <c r="R61"/>
      <c r="S61"/>
      <c r="T61"/>
      <c r="U61"/>
      <c r="V61"/>
      <c r="W61"/>
      <c r="X61"/>
      <c r="Y61"/>
      <c r="Z61"/>
      <c r="AA61"/>
      <c r="AB61"/>
    </row>
    <row r="62" spans="1:28" ht="12.75" x14ac:dyDescent="0.2">
      <c r="A62" s="225"/>
      <c r="B62"/>
      <c r="C62"/>
      <c r="D62"/>
      <c r="E62"/>
      <c r="F62"/>
      <c r="G62"/>
      <c r="H62"/>
      <c r="I62"/>
      <c r="J62"/>
      <c r="K62"/>
      <c r="L62"/>
      <c r="M62"/>
      <c r="N62"/>
      <c r="O62"/>
      <c r="P62"/>
      <c r="Q62"/>
      <c r="R62"/>
      <c r="S62"/>
      <c r="T62"/>
      <c r="U62"/>
      <c r="V62"/>
      <c r="W62"/>
      <c r="X62"/>
      <c r="Y62"/>
      <c r="Z62"/>
      <c r="AA62"/>
      <c r="AB62"/>
    </row>
    <row r="63" spans="1:28" ht="12.75" x14ac:dyDescent="0.2">
      <c r="A63" s="225"/>
      <c r="B63"/>
      <c r="C63"/>
      <c r="D63"/>
      <c r="E63"/>
      <c r="F63"/>
      <c r="G63"/>
      <c r="H63"/>
      <c r="I63"/>
      <c r="J63"/>
      <c r="K63"/>
      <c r="L63"/>
      <c r="M63"/>
      <c r="N63"/>
      <c r="O63"/>
      <c r="P63"/>
      <c r="Q63"/>
      <c r="R63"/>
      <c r="S63"/>
      <c r="T63"/>
      <c r="U63"/>
      <c r="V63"/>
      <c r="W63"/>
      <c r="X63"/>
      <c r="Y63"/>
      <c r="Z63"/>
      <c r="AA63"/>
      <c r="AB63"/>
    </row>
    <row r="64" spans="1:28" ht="12.75" x14ac:dyDescent="0.2">
      <c r="A64" s="225"/>
      <c r="B64"/>
      <c r="C64"/>
      <c r="D64"/>
      <c r="E64"/>
      <c r="F64"/>
      <c r="G64"/>
      <c r="H64"/>
      <c r="I64"/>
      <c r="J64"/>
      <c r="K64"/>
      <c r="L64"/>
      <c r="M64"/>
      <c r="N64"/>
      <c r="O64"/>
      <c r="P64"/>
      <c r="Q64"/>
      <c r="R64"/>
      <c r="S64"/>
      <c r="T64"/>
      <c r="U64"/>
      <c r="V64"/>
      <c r="W64"/>
      <c r="X64"/>
      <c r="Y64"/>
      <c r="Z64"/>
      <c r="AA64"/>
      <c r="AB64"/>
    </row>
    <row r="65" spans="1:28" ht="12.75" x14ac:dyDescent="0.2">
      <c r="A65" s="225"/>
      <c r="B65"/>
      <c r="C65"/>
      <c r="D65"/>
      <c r="E65"/>
      <c r="F65"/>
      <c r="G65"/>
      <c r="H65"/>
      <c r="I65"/>
      <c r="J65"/>
      <c r="K65"/>
      <c r="L65"/>
      <c r="M65"/>
      <c r="N65"/>
      <c r="O65"/>
      <c r="P65"/>
      <c r="Q65"/>
      <c r="R65"/>
      <c r="S65"/>
      <c r="T65"/>
      <c r="U65"/>
      <c r="V65"/>
      <c r="W65"/>
      <c r="X65"/>
      <c r="Y65"/>
      <c r="Z65"/>
      <c r="AA65"/>
      <c r="AB65"/>
    </row>
    <row r="66" spans="1:28" ht="12.75" x14ac:dyDescent="0.2">
      <c r="A66" s="225"/>
      <c r="B66"/>
      <c r="C66"/>
      <c r="D66" s="224"/>
      <c r="E66"/>
      <c r="F66"/>
      <c r="G66"/>
      <c r="H66"/>
      <c r="I66"/>
      <c r="J66"/>
      <c r="K66"/>
      <c r="L66"/>
      <c r="M66"/>
      <c r="N66"/>
      <c r="O66"/>
      <c r="P66"/>
      <c r="Q66"/>
      <c r="R66"/>
      <c r="S66"/>
      <c r="T66"/>
      <c r="U66"/>
      <c r="V66"/>
      <c r="W66"/>
      <c r="X66"/>
      <c r="Y66"/>
      <c r="Z66"/>
      <c r="AA66"/>
      <c r="AB66"/>
    </row>
    <row r="67" spans="1:28" ht="12.75" x14ac:dyDescent="0.2">
      <c r="A67" s="225"/>
      <c r="B67"/>
      <c r="C67"/>
      <c r="D67" s="224"/>
      <c r="E67"/>
      <c r="F67"/>
      <c r="G67"/>
      <c r="H67"/>
      <c r="I67"/>
      <c r="J67"/>
      <c r="K67"/>
      <c r="L67"/>
      <c r="M67"/>
      <c r="N67"/>
      <c r="O67"/>
      <c r="P67"/>
      <c r="Q67"/>
      <c r="R67"/>
      <c r="S67"/>
      <c r="T67"/>
      <c r="U67"/>
      <c r="V67"/>
      <c r="W67"/>
      <c r="X67"/>
      <c r="Y67"/>
      <c r="Z67"/>
      <c r="AA67"/>
      <c r="AB67"/>
    </row>
    <row r="68" spans="1:28" ht="12.75" x14ac:dyDescent="0.2">
      <c r="A68" s="225"/>
      <c r="B68"/>
      <c r="C68"/>
      <c r="D68" s="224"/>
      <c r="E68"/>
      <c r="F68"/>
      <c r="G68"/>
      <c r="H68"/>
      <c r="I68"/>
      <c r="J68"/>
      <c r="K68"/>
      <c r="L68"/>
      <c r="M68"/>
      <c r="N68"/>
      <c r="O68"/>
      <c r="P68"/>
      <c r="Q68"/>
      <c r="R68"/>
      <c r="S68"/>
      <c r="T68"/>
      <c r="U68"/>
      <c r="V68"/>
      <c r="W68"/>
      <c r="X68"/>
      <c r="Y68"/>
      <c r="Z68"/>
      <c r="AA68"/>
      <c r="AB68"/>
    </row>
    <row r="69" spans="1:28" ht="12.75" x14ac:dyDescent="0.2">
      <c r="A69" s="225"/>
      <c r="B69"/>
      <c r="C69"/>
      <c r="D69" s="224"/>
      <c r="E69"/>
      <c r="F69"/>
      <c r="G69"/>
      <c r="H69"/>
      <c r="I69"/>
      <c r="J69"/>
      <c r="K69"/>
      <c r="L69"/>
      <c r="M69"/>
      <c r="N69"/>
      <c r="O69"/>
      <c r="P69"/>
      <c r="Q69"/>
      <c r="R69"/>
      <c r="S69"/>
      <c r="T69"/>
      <c r="U69"/>
      <c r="V69"/>
      <c r="W69"/>
      <c r="X69"/>
      <c r="Y69"/>
      <c r="Z69"/>
      <c r="AA69"/>
      <c r="AB69"/>
    </row>
    <row r="70" spans="1:28" ht="12.75" x14ac:dyDescent="0.2">
      <c r="A70" s="225"/>
      <c r="B70"/>
      <c r="C70"/>
      <c r="D70" s="224"/>
      <c r="E70"/>
      <c r="F70"/>
      <c r="G70"/>
      <c r="H70"/>
      <c r="I70"/>
      <c r="J70"/>
      <c r="K70"/>
      <c r="L70"/>
      <c r="M70"/>
      <c r="N70"/>
      <c r="O70"/>
      <c r="P70"/>
      <c r="Q70"/>
      <c r="R70"/>
      <c r="S70"/>
      <c r="T70"/>
      <c r="U70"/>
      <c r="V70"/>
      <c r="W70"/>
      <c r="X70"/>
      <c r="Y70"/>
      <c r="Z70"/>
      <c r="AA70"/>
      <c r="AB70"/>
    </row>
    <row r="71" spans="1:28" ht="12.75" x14ac:dyDescent="0.2">
      <c r="A71" s="225"/>
      <c r="B71"/>
      <c r="C71"/>
      <c r="D71" s="224"/>
      <c r="E71"/>
      <c r="F71"/>
      <c r="G71"/>
      <c r="H71"/>
      <c r="I71"/>
      <c r="J71"/>
      <c r="K71"/>
      <c r="L71"/>
      <c r="M71"/>
      <c r="N71"/>
      <c r="O71"/>
      <c r="P71"/>
      <c r="Q71"/>
      <c r="R71"/>
      <c r="S71"/>
      <c r="T71"/>
      <c r="U71"/>
      <c r="V71"/>
      <c r="W71"/>
      <c r="X71"/>
      <c r="Y71"/>
      <c r="Z71"/>
      <c r="AA71"/>
      <c r="AB71"/>
    </row>
    <row r="72" spans="1:28" ht="12.75" x14ac:dyDescent="0.2">
      <c r="A72" s="225"/>
      <c r="B72"/>
      <c r="C72"/>
      <c r="D72" s="224"/>
      <c r="E72"/>
      <c r="F72"/>
      <c r="G72"/>
      <c r="H72"/>
      <c r="I72"/>
      <c r="J72"/>
      <c r="K72"/>
      <c r="L72"/>
      <c r="M72"/>
      <c r="N72"/>
      <c r="O72"/>
      <c r="P72"/>
      <c r="Q72"/>
      <c r="R72"/>
      <c r="S72"/>
      <c r="T72"/>
      <c r="U72"/>
      <c r="V72"/>
      <c r="W72"/>
      <c r="X72"/>
      <c r="Y72"/>
      <c r="Z72"/>
      <c r="AA72"/>
      <c r="AB72"/>
    </row>
    <row r="73" spans="1:28" ht="12.75" x14ac:dyDescent="0.2">
      <c r="A73" s="225"/>
      <c r="B73"/>
      <c r="C73"/>
      <c r="D73" s="224"/>
      <c r="E73"/>
      <c r="F73"/>
      <c r="G73"/>
      <c r="H73"/>
      <c r="I73"/>
      <c r="J73"/>
      <c r="K73"/>
      <c r="L73"/>
      <c r="M73"/>
      <c r="N73"/>
      <c r="O73"/>
      <c r="P73"/>
      <c r="Q73"/>
      <c r="R73"/>
      <c r="S73"/>
      <c r="T73"/>
      <c r="U73"/>
      <c r="V73"/>
      <c r="W73"/>
      <c r="X73"/>
      <c r="Y73"/>
      <c r="Z73"/>
      <c r="AA73"/>
      <c r="AB73"/>
    </row>
    <row r="74" spans="1:28" ht="12.75" x14ac:dyDescent="0.2">
      <c r="A74" s="225"/>
      <c r="B74"/>
      <c r="C74"/>
      <c r="D74" s="224"/>
      <c r="E74"/>
      <c r="F74"/>
      <c r="G74"/>
      <c r="H74"/>
      <c r="I74"/>
      <c r="J74"/>
      <c r="K74"/>
      <c r="L74"/>
      <c r="M74"/>
      <c r="N74"/>
      <c r="O74"/>
      <c r="P74"/>
      <c r="Q74"/>
      <c r="R74"/>
      <c r="S74"/>
      <c r="T74"/>
      <c r="U74"/>
      <c r="V74"/>
      <c r="W74"/>
      <c r="X74"/>
      <c r="Y74"/>
      <c r="Z74"/>
      <c r="AA74"/>
      <c r="AB74"/>
    </row>
    <row r="75" spans="1:28" ht="12.75" x14ac:dyDescent="0.2">
      <c r="A75" s="225"/>
      <c r="B75"/>
      <c r="C75"/>
      <c r="D75" s="224"/>
      <c r="E75"/>
      <c r="F75"/>
      <c r="G75"/>
      <c r="H75"/>
      <c r="I75"/>
      <c r="J75"/>
      <c r="K75"/>
      <c r="L75"/>
      <c r="M75"/>
      <c r="N75"/>
      <c r="O75"/>
      <c r="P75"/>
      <c r="Q75"/>
      <c r="R75"/>
      <c r="S75"/>
      <c r="T75"/>
      <c r="U75"/>
      <c r="V75"/>
      <c r="W75"/>
      <c r="X75"/>
      <c r="Y75"/>
      <c r="Z75"/>
      <c r="AA75"/>
      <c r="AB75"/>
    </row>
    <row r="76" spans="1:28" ht="12.75" x14ac:dyDescent="0.2">
      <c r="A76" s="225"/>
      <c r="B76"/>
      <c r="C76"/>
      <c r="D76" s="224"/>
      <c r="E76"/>
      <c r="F76"/>
      <c r="G76"/>
      <c r="H76"/>
      <c r="I76"/>
      <c r="J76"/>
      <c r="K76"/>
      <c r="L76"/>
      <c r="M76"/>
      <c r="N76"/>
      <c r="O76"/>
      <c r="P76"/>
      <c r="Q76"/>
      <c r="R76"/>
      <c r="S76"/>
      <c r="T76"/>
      <c r="U76"/>
      <c r="V76"/>
      <c r="W76"/>
      <c r="X76"/>
      <c r="Y76"/>
      <c r="Z76"/>
      <c r="AA76"/>
      <c r="AB76"/>
    </row>
    <row r="77" spans="1:28" ht="12.75" x14ac:dyDescent="0.2">
      <c r="A77" s="225"/>
      <c r="B77"/>
      <c r="C77"/>
      <c r="D77" s="224"/>
      <c r="E77"/>
      <c r="F77"/>
      <c r="G77"/>
      <c r="H77"/>
      <c r="I77"/>
      <c r="J77"/>
      <c r="K77"/>
      <c r="L77"/>
      <c r="M77"/>
      <c r="N77"/>
      <c r="O77"/>
      <c r="P77"/>
      <c r="Q77"/>
      <c r="R77"/>
      <c r="S77"/>
      <c r="T77"/>
      <c r="U77"/>
      <c r="V77"/>
      <c r="W77"/>
      <c r="X77"/>
      <c r="Y77"/>
      <c r="Z77"/>
      <c r="AA77"/>
      <c r="AB77"/>
    </row>
    <row r="78" spans="1:28" ht="12.75" x14ac:dyDescent="0.2">
      <c r="A78" s="225"/>
      <c r="B78"/>
      <c r="C78"/>
      <c r="D78" s="224"/>
      <c r="E78"/>
      <c r="F78"/>
      <c r="G78"/>
      <c r="H78"/>
      <c r="I78"/>
      <c r="J78"/>
      <c r="K78"/>
      <c r="L78"/>
      <c r="M78"/>
      <c r="N78"/>
      <c r="O78"/>
      <c r="P78"/>
      <c r="Q78"/>
      <c r="R78"/>
      <c r="S78"/>
      <c r="T78"/>
      <c r="U78"/>
      <c r="V78"/>
      <c r="W78"/>
      <c r="X78"/>
      <c r="Y78"/>
      <c r="Z78"/>
      <c r="AA78"/>
      <c r="AB78"/>
    </row>
    <row r="79" spans="1:28" ht="12.75" x14ac:dyDescent="0.2">
      <c r="A79" s="225"/>
      <c r="B79"/>
      <c r="C79"/>
      <c r="D79" s="224"/>
      <c r="E79"/>
      <c r="F79"/>
      <c r="G79"/>
      <c r="H79"/>
      <c r="I79"/>
      <c r="J79"/>
      <c r="K79"/>
      <c r="L79"/>
      <c r="M79"/>
      <c r="N79"/>
      <c r="O79"/>
      <c r="P79"/>
      <c r="Q79"/>
      <c r="R79"/>
      <c r="S79"/>
      <c r="T79"/>
      <c r="U79"/>
      <c r="V79"/>
      <c r="W79"/>
      <c r="X79"/>
      <c r="Y79"/>
      <c r="Z79"/>
      <c r="AA79"/>
      <c r="AB79"/>
    </row>
    <row r="80" spans="1:28" ht="12.75" x14ac:dyDescent="0.2">
      <c r="A80" s="225"/>
      <c r="B80"/>
      <c r="C80"/>
      <c r="D80" s="224"/>
      <c r="E80"/>
      <c r="F80"/>
      <c r="G80"/>
      <c r="H80"/>
      <c r="I80"/>
      <c r="J80"/>
      <c r="K80"/>
      <c r="L80"/>
      <c r="M80"/>
      <c r="N80"/>
      <c r="O80"/>
      <c r="P80"/>
      <c r="Q80"/>
      <c r="R80"/>
      <c r="S80"/>
      <c r="T80"/>
      <c r="U80"/>
      <c r="V80"/>
      <c r="W80"/>
      <c r="X80"/>
      <c r="Y80"/>
      <c r="Z80"/>
      <c r="AA80"/>
      <c r="AB80"/>
    </row>
    <row r="81" spans="1:28" ht="12.75" x14ac:dyDescent="0.2">
      <c r="A81" s="225"/>
      <c r="B81"/>
      <c r="C81"/>
      <c r="D81" s="224"/>
      <c r="E81"/>
      <c r="F81"/>
      <c r="G81"/>
      <c r="H81"/>
      <c r="I81"/>
      <c r="J81"/>
      <c r="K81"/>
      <c r="L81"/>
      <c r="M81"/>
      <c r="N81"/>
      <c r="O81"/>
      <c r="P81"/>
      <c r="Q81"/>
      <c r="R81"/>
      <c r="S81"/>
      <c r="T81"/>
      <c r="U81"/>
      <c r="V81"/>
      <c r="W81"/>
      <c r="X81"/>
      <c r="Y81"/>
      <c r="Z81"/>
      <c r="AA81"/>
      <c r="AB81"/>
    </row>
    <row r="82" spans="1:28" ht="12.75" x14ac:dyDescent="0.2">
      <c r="A82" s="225"/>
      <c r="B82"/>
      <c r="C82"/>
      <c r="D82" s="224"/>
      <c r="E82"/>
      <c r="F82"/>
      <c r="G82"/>
      <c r="H82"/>
      <c r="I82"/>
      <c r="J82"/>
      <c r="K82"/>
      <c r="L82"/>
      <c r="M82"/>
      <c r="N82"/>
      <c r="O82"/>
      <c r="P82"/>
      <c r="Q82"/>
      <c r="R82"/>
      <c r="S82"/>
      <c r="T82"/>
      <c r="U82"/>
      <c r="V82"/>
      <c r="W82"/>
      <c r="X82"/>
      <c r="Y82"/>
      <c r="Z82"/>
      <c r="AA82"/>
      <c r="AB82"/>
    </row>
    <row r="83" spans="1:28" ht="12.75" x14ac:dyDescent="0.2">
      <c r="A83" s="225"/>
      <c r="B83"/>
      <c r="C83"/>
      <c r="D83" s="224"/>
      <c r="E83"/>
      <c r="F83"/>
      <c r="G83"/>
      <c r="H83"/>
      <c r="I83"/>
      <c r="J83"/>
      <c r="K83"/>
      <c r="L83"/>
      <c r="M83"/>
      <c r="N83"/>
      <c r="O83"/>
      <c r="P83"/>
      <c r="Q83"/>
      <c r="R83"/>
      <c r="S83"/>
      <c r="T83"/>
      <c r="U83"/>
      <c r="V83"/>
      <c r="W83"/>
      <c r="X83"/>
      <c r="Y83"/>
      <c r="Z83"/>
      <c r="AA83"/>
      <c r="AB83"/>
    </row>
    <row r="84" spans="1:28" ht="12.75" x14ac:dyDescent="0.2">
      <c r="A84" s="225"/>
      <c r="B84"/>
      <c r="C84"/>
      <c r="D84" s="224"/>
      <c r="E84"/>
      <c r="F84"/>
      <c r="G84"/>
      <c r="H84"/>
      <c r="I84"/>
      <c r="J84"/>
      <c r="K84"/>
      <c r="L84"/>
      <c r="M84"/>
      <c r="N84"/>
      <c r="O84"/>
      <c r="P84"/>
      <c r="Q84"/>
      <c r="R84"/>
      <c r="S84"/>
      <c r="T84"/>
      <c r="U84"/>
      <c r="V84"/>
      <c r="W84"/>
      <c r="X84"/>
      <c r="Y84"/>
      <c r="Z84"/>
      <c r="AA84"/>
      <c r="AB84"/>
    </row>
    <row r="85" spans="1:28" ht="12.75" x14ac:dyDescent="0.2">
      <c r="A85" s="225"/>
      <c r="B85"/>
      <c r="C85"/>
      <c r="D85" s="224"/>
      <c r="E85"/>
      <c r="F85"/>
      <c r="G85"/>
      <c r="H85"/>
      <c r="I85"/>
      <c r="J85"/>
      <c r="K85"/>
      <c r="L85"/>
      <c r="M85"/>
      <c r="N85"/>
      <c r="O85"/>
      <c r="P85"/>
      <c r="Q85"/>
      <c r="R85"/>
      <c r="S85"/>
      <c r="T85"/>
      <c r="U85"/>
      <c r="V85"/>
      <c r="W85"/>
      <c r="X85"/>
      <c r="Y85"/>
      <c r="Z85"/>
      <c r="AA85"/>
      <c r="AB85"/>
    </row>
    <row r="86" spans="1:28" ht="12.75" x14ac:dyDescent="0.2">
      <c r="A86" s="225"/>
      <c r="B86"/>
      <c r="C86"/>
      <c r="D86" s="224"/>
      <c r="E86"/>
      <c r="F86"/>
      <c r="G86"/>
      <c r="H86"/>
      <c r="I86"/>
      <c r="J86"/>
      <c r="K86"/>
      <c r="L86"/>
      <c r="M86"/>
      <c r="N86"/>
      <c r="O86"/>
      <c r="P86"/>
      <c r="Q86"/>
      <c r="R86"/>
      <c r="S86"/>
      <c r="T86"/>
      <c r="U86"/>
      <c r="V86"/>
      <c r="W86"/>
      <c r="X86"/>
      <c r="Y86"/>
      <c r="Z86"/>
      <c r="AA86"/>
      <c r="AB86"/>
    </row>
    <row r="87" spans="1:28" ht="12.75" x14ac:dyDescent="0.2">
      <c r="A87" s="225"/>
      <c r="B87"/>
      <c r="C87"/>
      <c r="D87" s="224"/>
      <c r="E87"/>
      <c r="F87"/>
      <c r="G87"/>
      <c r="H87"/>
      <c r="I87"/>
      <c r="J87"/>
      <c r="K87"/>
      <c r="L87"/>
      <c r="M87"/>
      <c r="N87"/>
      <c r="O87"/>
      <c r="P87"/>
      <c r="Q87"/>
      <c r="R87"/>
      <c r="S87"/>
      <c r="T87"/>
      <c r="U87"/>
      <c r="V87"/>
      <c r="W87"/>
      <c r="X87"/>
      <c r="Y87"/>
      <c r="Z87"/>
      <c r="AA87"/>
      <c r="AB87"/>
    </row>
    <row r="88" spans="1:28" ht="12.75" x14ac:dyDescent="0.2">
      <c r="A88" s="225"/>
      <c r="B88"/>
      <c r="C88"/>
      <c r="D88" s="224"/>
      <c r="E88"/>
      <c r="F88"/>
      <c r="G88"/>
      <c r="H88"/>
      <c r="I88"/>
      <c r="J88"/>
      <c r="K88"/>
      <c r="L88"/>
      <c r="M88"/>
      <c r="N88"/>
      <c r="O88"/>
      <c r="P88"/>
      <c r="Q88"/>
      <c r="R88"/>
      <c r="S88"/>
      <c r="T88"/>
      <c r="U88"/>
      <c r="V88"/>
      <c r="W88"/>
      <c r="X88"/>
      <c r="Y88"/>
      <c r="Z88"/>
      <c r="AA88"/>
      <c r="AB88"/>
    </row>
    <row r="89" spans="1:28" ht="12.75" x14ac:dyDescent="0.2">
      <c r="A89" s="225"/>
      <c r="B89"/>
      <c r="C89"/>
      <c r="D89" s="224"/>
      <c r="E89"/>
      <c r="F89"/>
      <c r="G89"/>
      <c r="H89"/>
      <c r="I89"/>
      <c r="J89"/>
      <c r="K89"/>
      <c r="L89"/>
      <c r="M89"/>
      <c r="N89"/>
      <c r="O89"/>
      <c r="P89"/>
      <c r="Q89"/>
      <c r="R89"/>
      <c r="S89"/>
      <c r="T89"/>
      <c r="U89"/>
      <c r="V89"/>
      <c r="W89"/>
      <c r="X89"/>
      <c r="Y89"/>
      <c r="Z89"/>
      <c r="AA89"/>
      <c r="AB89"/>
    </row>
    <row r="90" spans="1:28" ht="12.75" x14ac:dyDescent="0.2">
      <c r="A90" s="225"/>
      <c r="B90"/>
      <c r="C90"/>
      <c r="D90" s="224"/>
      <c r="E90"/>
      <c r="F90"/>
      <c r="G90"/>
      <c r="H90"/>
      <c r="I90"/>
      <c r="J90"/>
      <c r="K90"/>
      <c r="L90"/>
      <c r="M90"/>
      <c r="N90"/>
      <c r="O90"/>
      <c r="P90"/>
      <c r="Q90"/>
      <c r="R90"/>
      <c r="S90"/>
      <c r="T90"/>
      <c r="U90"/>
      <c r="V90"/>
      <c r="W90"/>
      <c r="X90"/>
      <c r="Y90"/>
      <c r="Z90"/>
      <c r="AA90"/>
      <c r="AB90"/>
    </row>
    <row r="91" spans="1:28" ht="12.75" x14ac:dyDescent="0.2">
      <c r="A91" s="225"/>
      <c r="B91"/>
      <c r="C91"/>
      <c r="D91" s="224"/>
      <c r="E91"/>
      <c r="F91"/>
      <c r="G91"/>
      <c r="H91"/>
      <c r="I91"/>
      <c r="J91"/>
      <c r="K91"/>
      <c r="L91"/>
      <c r="M91"/>
      <c r="N91"/>
      <c r="O91"/>
      <c r="P91"/>
      <c r="Q91"/>
      <c r="R91"/>
      <c r="S91"/>
      <c r="T91"/>
      <c r="U91"/>
      <c r="V91"/>
      <c r="W91"/>
      <c r="X91"/>
      <c r="Y91"/>
      <c r="Z91"/>
      <c r="AA91"/>
      <c r="AB91"/>
    </row>
    <row r="92" spans="1:28" ht="12.75" x14ac:dyDescent="0.2">
      <c r="A92" s="225"/>
      <c r="B92"/>
      <c r="C92"/>
      <c r="D92" s="224"/>
      <c r="E92"/>
      <c r="F92"/>
      <c r="G92"/>
      <c r="H92"/>
      <c r="I92"/>
      <c r="J92"/>
      <c r="K92"/>
      <c r="L92"/>
      <c r="M92"/>
      <c r="N92"/>
      <c r="O92"/>
      <c r="P92"/>
      <c r="Q92"/>
      <c r="R92"/>
      <c r="S92"/>
      <c r="T92"/>
      <c r="U92"/>
      <c r="V92"/>
      <c r="W92"/>
      <c r="X92"/>
      <c r="Y92"/>
      <c r="Z92"/>
      <c r="AA92"/>
      <c r="AB92"/>
    </row>
    <row r="93" spans="1:28" ht="12.75" x14ac:dyDescent="0.2">
      <c r="A93" s="225"/>
      <c r="B93"/>
      <c r="C93"/>
      <c r="D93" s="224"/>
      <c r="E93"/>
      <c r="F93"/>
      <c r="G93"/>
      <c r="H93"/>
      <c r="I93"/>
      <c r="J93"/>
      <c r="K93"/>
      <c r="L93"/>
      <c r="M93"/>
      <c r="N93"/>
      <c r="O93"/>
      <c r="P93"/>
      <c r="Q93"/>
      <c r="R93"/>
      <c r="S93"/>
      <c r="T93"/>
      <c r="U93"/>
      <c r="V93"/>
      <c r="W93"/>
      <c r="X93"/>
      <c r="Y93"/>
      <c r="Z93"/>
      <c r="AA93"/>
      <c r="AB93"/>
    </row>
    <row r="94" spans="1:28" ht="12.75" x14ac:dyDescent="0.2">
      <c r="A94" s="225"/>
      <c r="B94"/>
      <c r="C94"/>
      <c r="D94" s="224"/>
      <c r="E94"/>
      <c r="F94"/>
      <c r="G94"/>
      <c r="H94"/>
      <c r="I94"/>
      <c r="J94"/>
      <c r="K94"/>
      <c r="L94"/>
      <c r="M94"/>
      <c r="N94"/>
      <c r="O94"/>
      <c r="P94"/>
      <c r="Q94"/>
      <c r="R94"/>
      <c r="S94"/>
      <c r="T94"/>
      <c r="U94"/>
      <c r="V94"/>
      <c r="W94"/>
      <c r="X94"/>
      <c r="Y94"/>
      <c r="Z94"/>
      <c r="AA94"/>
      <c r="AB94"/>
    </row>
    <row r="95" spans="1:28" ht="12.75" x14ac:dyDescent="0.2">
      <c r="A95" s="225"/>
      <c r="B95"/>
      <c r="C95"/>
      <c r="D95" s="224"/>
      <c r="E95"/>
      <c r="F95"/>
      <c r="G95"/>
      <c r="H95"/>
      <c r="I95"/>
      <c r="J95"/>
      <c r="K95"/>
      <c r="L95"/>
      <c r="M95"/>
      <c r="N95"/>
      <c r="O95"/>
      <c r="P95"/>
      <c r="Q95"/>
      <c r="R95"/>
      <c r="S95"/>
      <c r="T95"/>
      <c r="U95"/>
      <c r="V95"/>
      <c r="W95"/>
      <c r="X95"/>
      <c r="Y95"/>
      <c r="Z95"/>
      <c r="AA95"/>
      <c r="AB95"/>
    </row>
    <row r="96" spans="1:28" ht="12.75" x14ac:dyDescent="0.2">
      <c r="A96" s="225"/>
      <c r="B96"/>
      <c r="C96"/>
      <c r="D96" s="224"/>
      <c r="E96"/>
      <c r="F96"/>
      <c r="G96"/>
      <c r="H96"/>
      <c r="I96"/>
      <c r="J96"/>
      <c r="K96"/>
      <c r="L96"/>
      <c r="M96"/>
      <c r="N96"/>
      <c r="O96"/>
      <c r="P96"/>
      <c r="Q96"/>
      <c r="R96"/>
      <c r="S96"/>
      <c r="T96"/>
      <c r="U96"/>
      <c r="V96"/>
      <c r="W96"/>
      <c r="X96"/>
      <c r="Y96"/>
      <c r="Z96"/>
      <c r="AA96"/>
      <c r="AB96"/>
    </row>
    <row r="97" spans="1:28" ht="12.75" x14ac:dyDescent="0.2">
      <c r="A97" s="225"/>
      <c r="B97"/>
      <c r="C97"/>
      <c r="D97" s="224"/>
      <c r="E97"/>
      <c r="F97"/>
      <c r="G97"/>
      <c r="H97"/>
      <c r="I97"/>
      <c r="J97"/>
      <c r="K97"/>
      <c r="L97"/>
      <c r="M97"/>
      <c r="N97"/>
      <c r="O97"/>
      <c r="P97"/>
      <c r="Q97"/>
      <c r="R97"/>
      <c r="S97"/>
      <c r="T97"/>
      <c r="U97"/>
      <c r="V97"/>
      <c r="W97"/>
      <c r="X97"/>
      <c r="Y97"/>
      <c r="Z97"/>
      <c r="AA97"/>
      <c r="AB97"/>
    </row>
    <row r="98" spans="1:28" ht="12.75" x14ac:dyDescent="0.2">
      <c r="A98" s="225"/>
      <c r="B98"/>
      <c r="C98"/>
      <c r="D98" s="224"/>
      <c r="E98"/>
      <c r="F98"/>
      <c r="G98"/>
      <c r="H98"/>
      <c r="I98"/>
      <c r="J98"/>
      <c r="K98"/>
      <c r="L98"/>
      <c r="M98"/>
      <c r="N98"/>
      <c r="O98"/>
      <c r="P98"/>
      <c r="Q98"/>
      <c r="R98"/>
      <c r="S98"/>
      <c r="T98"/>
      <c r="U98"/>
      <c r="V98"/>
      <c r="W98"/>
      <c r="X98"/>
      <c r="Y98"/>
      <c r="Z98"/>
      <c r="AA98"/>
      <c r="AB98"/>
    </row>
    <row r="99" spans="1:28" ht="12.75" x14ac:dyDescent="0.2">
      <c r="A99" s="225"/>
      <c r="B99"/>
      <c r="C99"/>
      <c r="D99" s="224"/>
      <c r="E99"/>
      <c r="F99"/>
      <c r="G99"/>
      <c r="H99"/>
      <c r="I99"/>
      <c r="J99"/>
      <c r="K99"/>
      <c r="L99"/>
      <c r="M99"/>
      <c r="N99"/>
      <c r="O99"/>
      <c r="P99"/>
      <c r="Q99"/>
      <c r="R99"/>
      <c r="S99"/>
      <c r="T99"/>
      <c r="U99"/>
      <c r="V99"/>
      <c r="W99"/>
      <c r="X99"/>
      <c r="Y99"/>
      <c r="Z99"/>
      <c r="AA99"/>
      <c r="AB99"/>
    </row>
    <row r="100" spans="1:28" ht="12.75" x14ac:dyDescent="0.2">
      <c r="A100" s="225"/>
      <c r="B100"/>
      <c r="C100"/>
      <c r="D100" s="224"/>
      <c r="E100"/>
      <c r="F100"/>
      <c r="G100"/>
      <c r="H100"/>
      <c r="I100"/>
      <c r="J100"/>
      <c r="K100"/>
      <c r="L100"/>
      <c r="M100"/>
      <c r="N100"/>
      <c r="O100"/>
      <c r="P100"/>
      <c r="Q100"/>
      <c r="R100"/>
      <c r="S100"/>
      <c r="T100"/>
      <c r="U100"/>
      <c r="V100"/>
      <c r="W100"/>
      <c r="X100"/>
      <c r="Y100"/>
      <c r="Z100"/>
      <c r="AA100"/>
      <c r="AB100"/>
    </row>
    <row r="101" spans="1:28" ht="12.75" x14ac:dyDescent="0.2">
      <c r="A101" s="225"/>
      <c r="B101"/>
      <c r="C101"/>
      <c r="D101" s="224"/>
      <c r="E101"/>
      <c r="F101"/>
      <c r="G101"/>
      <c r="H101"/>
      <c r="I101"/>
      <c r="J101"/>
      <c r="K101"/>
      <c r="L101"/>
      <c r="M101"/>
      <c r="N101"/>
      <c r="O101"/>
      <c r="P101"/>
      <c r="Q101"/>
      <c r="R101"/>
      <c r="S101"/>
      <c r="T101"/>
      <c r="U101"/>
      <c r="V101"/>
      <c r="W101"/>
      <c r="X101"/>
      <c r="Y101"/>
      <c r="Z101"/>
      <c r="AA101"/>
      <c r="AB101"/>
    </row>
    <row r="102" spans="1:28" ht="12.75" x14ac:dyDescent="0.2">
      <c r="A102" s="225"/>
      <c r="B102"/>
      <c r="C102"/>
      <c r="D102" s="224"/>
      <c r="E102"/>
      <c r="F102"/>
      <c r="G102"/>
      <c r="H102"/>
      <c r="I102"/>
      <c r="J102"/>
      <c r="K102"/>
      <c r="L102"/>
      <c r="M102"/>
      <c r="N102"/>
      <c r="O102"/>
      <c r="P102"/>
      <c r="Q102"/>
      <c r="R102"/>
      <c r="S102"/>
      <c r="T102"/>
      <c r="U102"/>
      <c r="V102"/>
      <c r="W102"/>
      <c r="X102"/>
      <c r="Y102"/>
      <c r="Z102"/>
      <c r="AA102"/>
      <c r="AB102"/>
    </row>
    <row r="103" spans="1:28" ht="12.75" x14ac:dyDescent="0.2">
      <c r="A103" s="225"/>
      <c r="B103"/>
      <c r="C103"/>
      <c r="D103" s="224"/>
      <c r="E103"/>
      <c r="F103"/>
      <c r="G103"/>
      <c r="H103"/>
      <c r="I103"/>
      <c r="J103"/>
      <c r="K103"/>
      <c r="L103"/>
      <c r="M103"/>
      <c r="N103"/>
      <c r="O103"/>
      <c r="P103"/>
      <c r="Q103"/>
      <c r="R103"/>
      <c r="S103"/>
      <c r="T103"/>
      <c r="U103"/>
      <c r="V103"/>
      <c r="W103"/>
      <c r="X103"/>
      <c r="Y103"/>
      <c r="Z103"/>
      <c r="AA103"/>
      <c r="AB103"/>
    </row>
    <row r="104" spans="1:28" ht="12.75" x14ac:dyDescent="0.2">
      <c r="A104" s="225"/>
      <c r="B104"/>
      <c r="C104"/>
      <c r="D104" s="224"/>
      <c r="E104"/>
      <c r="F104"/>
      <c r="G104"/>
      <c r="H104"/>
      <c r="I104"/>
      <c r="J104"/>
      <c r="K104"/>
      <c r="L104"/>
      <c r="M104"/>
      <c r="N104"/>
      <c r="O104"/>
      <c r="P104"/>
      <c r="Q104"/>
      <c r="R104"/>
      <c r="S104"/>
      <c r="T104"/>
      <c r="U104"/>
      <c r="V104"/>
      <c r="W104"/>
      <c r="X104"/>
      <c r="Y104"/>
      <c r="Z104"/>
      <c r="AA104"/>
      <c r="AB104"/>
    </row>
    <row r="105" spans="1:28" ht="12.75" x14ac:dyDescent="0.2">
      <c r="A105" s="225"/>
      <c r="B105"/>
      <c r="C105"/>
      <c r="D105" s="224"/>
      <c r="E105"/>
      <c r="F105"/>
      <c r="G105"/>
      <c r="H105"/>
      <c r="I105"/>
      <c r="J105"/>
      <c r="K105"/>
      <c r="L105"/>
      <c r="M105"/>
      <c r="N105"/>
      <c r="O105"/>
      <c r="P105"/>
      <c r="Q105"/>
      <c r="R105"/>
      <c r="S105"/>
      <c r="T105"/>
      <c r="U105"/>
      <c r="V105"/>
      <c r="W105"/>
      <c r="X105"/>
      <c r="Y105"/>
      <c r="Z105"/>
      <c r="AA105"/>
      <c r="AB105"/>
    </row>
    <row r="106" spans="1:28" ht="12.75" x14ac:dyDescent="0.2">
      <c r="A106" s="225"/>
      <c r="B106"/>
      <c r="C106"/>
      <c r="D106" s="224"/>
      <c r="E106"/>
      <c r="F106"/>
      <c r="G106"/>
      <c r="H106"/>
      <c r="I106"/>
      <c r="J106"/>
      <c r="K106"/>
      <c r="L106"/>
      <c r="M106"/>
      <c r="N106"/>
      <c r="O106"/>
      <c r="P106"/>
      <c r="Q106"/>
      <c r="R106"/>
      <c r="S106"/>
      <c r="T106"/>
      <c r="U106"/>
      <c r="V106"/>
      <c r="W106"/>
      <c r="X106"/>
      <c r="Y106"/>
      <c r="Z106"/>
      <c r="AA106"/>
      <c r="AB106"/>
    </row>
    <row r="107" spans="1:28" ht="12.75" x14ac:dyDescent="0.2">
      <c r="A107" s="225"/>
      <c r="B107"/>
      <c r="C107"/>
      <c r="D107" s="224"/>
      <c r="E107"/>
      <c r="F107"/>
      <c r="G107"/>
      <c r="H107"/>
      <c r="I107"/>
      <c r="J107"/>
      <c r="K107"/>
      <c r="L107"/>
      <c r="M107"/>
      <c r="N107"/>
      <c r="O107"/>
      <c r="P107"/>
      <c r="Q107"/>
      <c r="R107"/>
      <c r="S107"/>
      <c r="T107"/>
      <c r="U107"/>
      <c r="V107"/>
      <c r="W107"/>
      <c r="X107"/>
      <c r="Y107"/>
      <c r="Z107"/>
      <c r="AA107"/>
      <c r="AB107"/>
    </row>
    <row r="108" spans="1:28" ht="12.75" x14ac:dyDescent="0.2">
      <c r="A108" s="225"/>
      <c r="B108"/>
      <c r="C108"/>
      <c r="D108" s="224"/>
      <c r="E108"/>
      <c r="F108"/>
      <c r="G108"/>
      <c r="H108"/>
      <c r="I108"/>
      <c r="J108"/>
      <c r="K108"/>
      <c r="L108"/>
      <c r="M108"/>
      <c r="N108"/>
      <c r="O108"/>
      <c r="P108"/>
      <c r="Q108"/>
      <c r="R108"/>
      <c r="S108"/>
      <c r="T108"/>
      <c r="U108"/>
      <c r="V108"/>
      <c r="W108"/>
      <c r="X108"/>
      <c r="Y108"/>
      <c r="Z108"/>
      <c r="AA108"/>
      <c r="AB108"/>
    </row>
    <row r="109" spans="1:28" ht="12.75" x14ac:dyDescent="0.2">
      <c r="A109" s="225"/>
      <c r="B109"/>
      <c r="C109"/>
      <c r="D109" s="224"/>
      <c r="E109"/>
      <c r="F109"/>
      <c r="G109"/>
      <c r="H109"/>
      <c r="I109"/>
      <c r="J109"/>
      <c r="K109"/>
      <c r="L109"/>
      <c r="M109"/>
      <c r="N109"/>
      <c r="O109"/>
      <c r="P109"/>
      <c r="Q109"/>
      <c r="R109"/>
      <c r="S109"/>
      <c r="T109"/>
      <c r="U109"/>
      <c r="V109"/>
      <c r="W109"/>
      <c r="X109"/>
      <c r="Y109"/>
      <c r="Z109"/>
      <c r="AA109"/>
      <c r="AB109"/>
    </row>
    <row r="110" spans="1:28" ht="12.75" x14ac:dyDescent="0.2">
      <c r="A110" s="225"/>
      <c r="B110"/>
      <c r="C110"/>
      <c r="D110" s="224"/>
      <c r="E110"/>
      <c r="F110"/>
      <c r="G110"/>
      <c r="H110"/>
      <c r="I110"/>
      <c r="J110"/>
      <c r="K110"/>
      <c r="L110"/>
      <c r="M110"/>
      <c r="N110"/>
      <c r="O110"/>
      <c r="P110"/>
      <c r="Q110"/>
      <c r="R110"/>
      <c r="S110"/>
      <c r="T110"/>
      <c r="U110"/>
      <c r="V110"/>
      <c r="W110"/>
      <c r="X110"/>
      <c r="Y110"/>
      <c r="Z110"/>
      <c r="AA110"/>
      <c r="AB110"/>
    </row>
    <row r="111" spans="1:28" ht="12.75" x14ac:dyDescent="0.2">
      <c r="A111" s="225"/>
      <c r="B111"/>
      <c r="C111"/>
      <c r="D111" s="224"/>
      <c r="E111"/>
      <c r="F111"/>
      <c r="G111"/>
      <c r="H111"/>
      <c r="I111"/>
      <c r="J111"/>
      <c r="K111"/>
      <c r="L111"/>
      <c r="M111"/>
      <c r="N111"/>
      <c r="O111"/>
      <c r="P111"/>
      <c r="Q111"/>
      <c r="R111"/>
      <c r="S111"/>
      <c r="T111"/>
      <c r="U111"/>
      <c r="V111"/>
      <c r="W111"/>
      <c r="X111"/>
      <c r="Y111"/>
      <c r="Z111"/>
      <c r="AA111"/>
      <c r="AB111"/>
    </row>
    <row r="112" spans="1:28" ht="12.75" x14ac:dyDescent="0.2">
      <c r="A112" s="225"/>
      <c r="B112"/>
      <c r="C112"/>
      <c r="D112" s="224"/>
      <c r="E112"/>
      <c r="F112"/>
      <c r="G112"/>
      <c r="H112"/>
      <c r="I112"/>
      <c r="J112"/>
      <c r="K112"/>
      <c r="L112"/>
      <c r="M112"/>
      <c r="N112"/>
      <c r="O112"/>
      <c r="P112"/>
      <c r="Q112"/>
      <c r="R112"/>
      <c r="S112"/>
      <c r="T112"/>
      <c r="U112"/>
      <c r="V112"/>
      <c r="W112"/>
      <c r="X112"/>
      <c r="Y112"/>
      <c r="Z112"/>
      <c r="AA112"/>
      <c r="AB112"/>
    </row>
    <row r="113" spans="1:28" ht="12.75" x14ac:dyDescent="0.2">
      <c r="A113" s="225"/>
      <c r="B113"/>
      <c r="C113"/>
      <c r="D113" s="224"/>
      <c r="E113"/>
      <c r="F113"/>
      <c r="G113"/>
      <c r="H113"/>
      <c r="I113"/>
      <c r="J113"/>
      <c r="K113"/>
      <c r="L113"/>
      <c r="M113"/>
      <c r="N113"/>
      <c r="O113"/>
      <c r="P113"/>
      <c r="Q113"/>
      <c r="R113"/>
      <c r="S113"/>
      <c r="T113"/>
      <c r="U113"/>
      <c r="V113"/>
      <c r="W113"/>
      <c r="X113"/>
      <c r="Y113"/>
      <c r="Z113"/>
      <c r="AA113"/>
      <c r="AB113"/>
    </row>
    <row r="114" spans="1:28" ht="12.75" x14ac:dyDescent="0.2">
      <c r="A114" s="225"/>
      <c r="B114"/>
      <c r="C114"/>
      <c r="D114" s="224"/>
      <c r="E114"/>
      <c r="F114"/>
      <c r="G114"/>
      <c r="H114"/>
      <c r="I114"/>
      <c r="J114"/>
      <c r="K114"/>
      <c r="L114"/>
      <c r="M114"/>
      <c r="N114"/>
      <c r="O114"/>
      <c r="P114"/>
      <c r="Q114"/>
      <c r="R114"/>
      <c r="S114"/>
      <c r="T114"/>
      <c r="U114"/>
      <c r="V114"/>
      <c r="W114"/>
      <c r="X114"/>
      <c r="Y114"/>
      <c r="Z114"/>
      <c r="AA114"/>
      <c r="AB114"/>
    </row>
    <row r="115" spans="1:28" ht="12.75" x14ac:dyDescent="0.2">
      <c r="A115" s="225"/>
      <c r="B115"/>
      <c r="C115"/>
      <c r="D115" s="224"/>
      <c r="E115"/>
      <c r="F115"/>
      <c r="G115"/>
      <c r="H115"/>
      <c r="I115"/>
      <c r="J115"/>
      <c r="K115"/>
      <c r="L115"/>
      <c r="M115"/>
      <c r="N115"/>
      <c r="O115"/>
      <c r="P115"/>
      <c r="Q115"/>
      <c r="R115"/>
      <c r="S115"/>
      <c r="T115"/>
      <c r="U115"/>
      <c r="V115"/>
      <c r="W115"/>
      <c r="X115"/>
      <c r="Y115"/>
      <c r="Z115"/>
      <c r="AA115"/>
      <c r="AB115"/>
    </row>
    <row r="116" spans="1:28" ht="12.75" x14ac:dyDescent="0.2">
      <c r="A116" s="225"/>
      <c r="B116"/>
      <c r="C116"/>
      <c r="D116" s="224"/>
      <c r="E116"/>
      <c r="F116"/>
      <c r="G116"/>
      <c r="H116"/>
      <c r="I116"/>
      <c r="J116"/>
      <c r="K116"/>
      <c r="L116"/>
      <c r="M116"/>
      <c r="N116"/>
      <c r="O116"/>
      <c r="P116"/>
      <c r="Q116"/>
      <c r="R116"/>
      <c r="S116"/>
      <c r="T116"/>
      <c r="U116"/>
      <c r="V116"/>
      <c r="W116"/>
      <c r="X116"/>
      <c r="Y116"/>
      <c r="Z116"/>
      <c r="AA116"/>
      <c r="AB116"/>
    </row>
    <row r="117" spans="1:28" ht="12.75" x14ac:dyDescent="0.2">
      <c r="A117" s="225"/>
      <c r="B117"/>
      <c r="C117"/>
      <c r="D117" s="224"/>
      <c r="E117"/>
      <c r="F117"/>
      <c r="G117"/>
      <c r="H117"/>
      <c r="I117"/>
      <c r="J117"/>
      <c r="K117"/>
      <c r="L117"/>
      <c r="M117"/>
      <c r="N117"/>
      <c r="O117"/>
      <c r="P117"/>
      <c r="Q117"/>
      <c r="R117"/>
      <c r="S117"/>
      <c r="T117"/>
      <c r="U117"/>
      <c r="V117"/>
      <c r="W117"/>
      <c r="X117"/>
      <c r="Y117"/>
      <c r="Z117"/>
      <c r="AA117"/>
      <c r="AB117"/>
    </row>
    <row r="118" spans="1:28" ht="12.75" x14ac:dyDescent="0.2">
      <c r="A118" s="225"/>
      <c r="B118"/>
      <c r="C118"/>
      <c r="D118" s="224"/>
      <c r="E118"/>
      <c r="F118"/>
      <c r="G118"/>
      <c r="H118"/>
      <c r="I118"/>
      <c r="J118"/>
      <c r="K118"/>
      <c r="L118"/>
      <c r="M118"/>
      <c r="N118"/>
      <c r="O118"/>
      <c r="P118"/>
      <c r="Q118"/>
      <c r="R118"/>
      <c r="S118"/>
      <c r="T118"/>
      <c r="U118"/>
      <c r="V118"/>
      <c r="W118"/>
      <c r="X118"/>
      <c r="Y118"/>
      <c r="Z118"/>
      <c r="AA118"/>
      <c r="AB118"/>
    </row>
    <row r="119" spans="1:28" ht="12.75" x14ac:dyDescent="0.2">
      <c r="A119" s="225"/>
      <c r="B119"/>
      <c r="C119"/>
      <c r="D119" s="224"/>
      <c r="E119"/>
      <c r="F119"/>
      <c r="G119"/>
      <c r="H119"/>
      <c r="I119"/>
      <c r="J119"/>
      <c r="K119"/>
      <c r="L119"/>
      <c r="M119"/>
      <c r="N119"/>
      <c r="O119"/>
      <c r="P119"/>
      <c r="Q119"/>
      <c r="R119"/>
      <c r="S119"/>
      <c r="T119"/>
      <c r="U119"/>
      <c r="V119"/>
      <c r="W119"/>
      <c r="X119"/>
      <c r="Y119"/>
      <c r="Z119"/>
      <c r="AA119"/>
      <c r="AB119"/>
    </row>
    <row r="120" spans="1:28" ht="12.75" x14ac:dyDescent="0.2">
      <c r="A120" s="225"/>
      <c r="B120"/>
      <c r="C120"/>
      <c r="D120" s="224"/>
      <c r="E120"/>
      <c r="F120"/>
      <c r="G120"/>
      <c r="H120"/>
      <c r="I120"/>
      <c r="J120"/>
      <c r="K120"/>
      <c r="L120"/>
      <c r="M120"/>
      <c r="N120"/>
      <c r="O120"/>
      <c r="P120"/>
      <c r="Q120"/>
      <c r="R120"/>
      <c r="S120"/>
      <c r="T120"/>
      <c r="U120"/>
      <c r="V120"/>
      <c r="W120"/>
      <c r="X120"/>
      <c r="Y120"/>
      <c r="Z120"/>
      <c r="AA120"/>
      <c r="AB120"/>
    </row>
    <row r="121" spans="1:28" ht="12.75" x14ac:dyDescent="0.2">
      <c r="A121" s="225"/>
      <c r="B121"/>
      <c r="C121"/>
      <c r="D121" s="224"/>
      <c r="E121"/>
      <c r="F121"/>
      <c r="G121"/>
      <c r="H121"/>
      <c r="I121"/>
      <c r="J121"/>
      <c r="K121"/>
      <c r="L121"/>
      <c r="M121"/>
      <c r="N121"/>
      <c r="O121"/>
      <c r="P121"/>
      <c r="Q121"/>
      <c r="R121"/>
      <c r="S121"/>
      <c r="T121"/>
      <c r="U121"/>
      <c r="V121"/>
      <c r="W121"/>
      <c r="X121"/>
      <c r="Y121"/>
      <c r="Z121"/>
      <c r="AA121"/>
      <c r="AB121"/>
    </row>
    <row r="122" spans="1:28" ht="12.75" x14ac:dyDescent="0.2">
      <c r="A122" s="225"/>
      <c r="B122"/>
      <c r="C122"/>
      <c r="D122" s="224"/>
      <c r="E122"/>
      <c r="F122"/>
      <c r="G122"/>
      <c r="H122"/>
      <c r="I122"/>
      <c r="J122"/>
      <c r="K122"/>
      <c r="L122"/>
      <c r="M122"/>
      <c r="N122"/>
      <c r="O122"/>
      <c r="P122"/>
      <c r="Q122"/>
      <c r="R122"/>
      <c r="S122"/>
      <c r="T122"/>
      <c r="U122"/>
      <c r="V122"/>
      <c r="W122"/>
      <c r="X122"/>
      <c r="Y122"/>
      <c r="Z122"/>
      <c r="AA122"/>
      <c r="AB122"/>
    </row>
    <row r="123" spans="1:28" ht="12.75" x14ac:dyDescent="0.2">
      <c r="A123" s="225"/>
      <c r="B123"/>
      <c r="C123"/>
      <c r="D123" s="224"/>
      <c r="E123"/>
      <c r="F123"/>
      <c r="G123"/>
      <c r="H123"/>
      <c r="I123"/>
      <c r="J123"/>
      <c r="K123"/>
      <c r="L123"/>
      <c r="M123"/>
      <c r="N123"/>
      <c r="O123"/>
      <c r="P123"/>
      <c r="Q123"/>
      <c r="R123"/>
      <c r="S123"/>
      <c r="T123"/>
      <c r="U123"/>
      <c r="V123"/>
      <c r="W123"/>
      <c r="X123"/>
      <c r="Y123"/>
      <c r="Z123"/>
      <c r="AA123"/>
      <c r="AB123"/>
    </row>
    <row r="124" spans="1:28" ht="12.75" x14ac:dyDescent="0.2">
      <c r="A124" s="225"/>
      <c r="B124"/>
      <c r="C124"/>
      <c r="D124" s="224"/>
      <c r="E124"/>
      <c r="F124"/>
      <c r="G124"/>
      <c r="H124"/>
      <c r="I124"/>
      <c r="J124"/>
      <c r="K124"/>
      <c r="L124"/>
      <c r="M124"/>
      <c r="N124"/>
      <c r="O124"/>
      <c r="P124"/>
      <c r="Q124"/>
      <c r="R124"/>
      <c r="S124"/>
      <c r="T124"/>
      <c r="U124"/>
      <c r="V124"/>
      <c r="W124"/>
      <c r="X124"/>
      <c r="Y124"/>
      <c r="Z124"/>
      <c r="AA124"/>
      <c r="AB124"/>
    </row>
    <row r="125" spans="1:28" ht="12.75" x14ac:dyDescent="0.2">
      <c r="A125" s="225"/>
      <c r="B125"/>
      <c r="C125"/>
      <c r="D125" s="224"/>
      <c r="E125"/>
      <c r="F125"/>
      <c r="G125"/>
      <c r="H125"/>
      <c r="I125"/>
      <c r="J125"/>
      <c r="K125"/>
      <c r="L125"/>
      <c r="M125"/>
      <c r="N125"/>
      <c r="O125"/>
      <c r="P125"/>
      <c r="Q125"/>
      <c r="R125"/>
      <c r="S125"/>
      <c r="T125"/>
      <c r="U125"/>
      <c r="V125"/>
      <c r="W125"/>
      <c r="X125"/>
      <c r="Y125"/>
      <c r="Z125"/>
      <c r="AA125"/>
      <c r="AB125"/>
    </row>
    <row r="126" spans="1:28" ht="12.75" x14ac:dyDescent="0.2">
      <c r="A126" s="225"/>
      <c r="B126"/>
      <c r="C126"/>
      <c r="D126" s="224"/>
      <c r="E126"/>
      <c r="F126"/>
      <c r="G126"/>
      <c r="H126"/>
      <c r="I126"/>
      <c r="J126"/>
      <c r="K126"/>
      <c r="L126"/>
      <c r="M126"/>
      <c r="N126"/>
      <c r="O126"/>
      <c r="P126"/>
      <c r="Q126"/>
      <c r="R126"/>
      <c r="S126"/>
      <c r="T126"/>
      <c r="U126"/>
      <c r="V126"/>
      <c r="W126"/>
      <c r="X126"/>
      <c r="Y126"/>
      <c r="Z126"/>
      <c r="AA126"/>
      <c r="AB126"/>
    </row>
    <row r="127" spans="1:28" ht="12.75" x14ac:dyDescent="0.2">
      <c r="A127" s="225"/>
      <c r="B127"/>
      <c r="C127"/>
      <c r="D127" s="224"/>
      <c r="E127"/>
      <c r="F127"/>
      <c r="G127"/>
      <c r="H127"/>
      <c r="I127"/>
      <c r="J127"/>
      <c r="K127"/>
      <c r="L127"/>
      <c r="M127"/>
      <c r="N127"/>
      <c r="O127"/>
      <c r="P127"/>
      <c r="Q127"/>
      <c r="R127"/>
      <c r="S127"/>
      <c r="T127"/>
      <c r="U127"/>
      <c r="V127"/>
      <c r="W127"/>
      <c r="X127"/>
      <c r="Y127"/>
      <c r="Z127"/>
      <c r="AA127"/>
      <c r="AB127"/>
    </row>
    <row r="128" spans="1:28" ht="12.75" x14ac:dyDescent="0.2">
      <c r="A128" s="225"/>
      <c r="B128"/>
      <c r="C128"/>
      <c r="D128" s="224"/>
      <c r="E128"/>
      <c r="F128"/>
      <c r="G128"/>
      <c r="H128"/>
      <c r="I128"/>
      <c r="J128"/>
      <c r="K128"/>
      <c r="L128"/>
      <c r="M128"/>
      <c r="N128"/>
      <c r="O128"/>
      <c r="P128"/>
      <c r="Q128"/>
      <c r="R128"/>
      <c r="S128"/>
      <c r="T128"/>
      <c r="U128"/>
      <c r="V128"/>
      <c r="W128"/>
      <c r="X128"/>
      <c r="Y128"/>
      <c r="Z128"/>
      <c r="AA128"/>
      <c r="AB128"/>
    </row>
    <row r="129" spans="1:28" ht="12.75" x14ac:dyDescent="0.2">
      <c r="A129" s="225"/>
      <c r="B129"/>
      <c r="C129"/>
      <c r="D129" s="224"/>
      <c r="E129"/>
      <c r="F129"/>
      <c r="G129"/>
      <c r="H129"/>
      <c r="I129"/>
      <c r="J129"/>
      <c r="K129"/>
      <c r="L129"/>
      <c r="M129"/>
      <c r="N129"/>
      <c r="O129"/>
      <c r="P129"/>
      <c r="Q129"/>
      <c r="R129"/>
      <c r="S129"/>
      <c r="T129"/>
      <c r="U129"/>
      <c r="V129"/>
      <c r="W129"/>
      <c r="X129"/>
      <c r="Y129"/>
      <c r="Z129"/>
      <c r="AA129"/>
      <c r="AB129"/>
    </row>
    <row r="130" spans="1:28" ht="12.75" x14ac:dyDescent="0.2">
      <c r="A130" s="225"/>
      <c r="B130"/>
      <c r="C130"/>
      <c r="D130" s="224"/>
      <c r="E130"/>
      <c r="F130"/>
      <c r="G130"/>
      <c r="H130"/>
      <c r="I130"/>
      <c r="J130"/>
      <c r="K130"/>
      <c r="L130"/>
      <c r="M130"/>
      <c r="N130"/>
      <c r="O130"/>
      <c r="P130"/>
      <c r="Q130"/>
      <c r="R130"/>
      <c r="S130"/>
      <c r="T130"/>
      <c r="U130"/>
      <c r="V130"/>
      <c r="W130"/>
      <c r="X130"/>
      <c r="Y130"/>
      <c r="Z130"/>
      <c r="AA130"/>
      <c r="AB130"/>
    </row>
    <row r="131" spans="1:28" ht="12.75" x14ac:dyDescent="0.2">
      <c r="A131" s="225"/>
      <c r="B131"/>
      <c r="C131"/>
      <c r="D131" s="224"/>
      <c r="E131"/>
      <c r="F131"/>
      <c r="G131"/>
      <c r="H131"/>
      <c r="I131"/>
      <c r="J131"/>
      <c r="K131"/>
      <c r="L131"/>
      <c r="M131"/>
      <c r="N131"/>
      <c r="O131"/>
      <c r="P131"/>
      <c r="Q131"/>
      <c r="R131"/>
      <c r="S131"/>
      <c r="T131"/>
      <c r="U131"/>
      <c r="V131"/>
      <c r="W131"/>
      <c r="X131"/>
      <c r="Y131"/>
      <c r="Z131"/>
      <c r="AA131"/>
      <c r="AB131"/>
    </row>
    <row r="132" spans="1:28" ht="12.75" x14ac:dyDescent="0.2">
      <c r="A132" s="225"/>
      <c r="B132"/>
      <c r="C132"/>
      <c r="D132" s="224"/>
      <c r="E132"/>
      <c r="F132"/>
      <c r="G132"/>
      <c r="H132"/>
      <c r="I132"/>
      <c r="J132"/>
      <c r="K132"/>
      <c r="L132"/>
      <c r="M132"/>
      <c r="N132"/>
      <c r="O132"/>
      <c r="P132"/>
      <c r="Q132"/>
      <c r="R132"/>
      <c r="S132"/>
      <c r="T132"/>
      <c r="U132"/>
      <c r="V132"/>
      <c r="W132"/>
      <c r="X132"/>
      <c r="Y132"/>
      <c r="Z132"/>
      <c r="AA132"/>
      <c r="AB132"/>
    </row>
    <row r="133" spans="1:28" ht="12.75" x14ac:dyDescent="0.2">
      <c r="A133" s="225"/>
      <c r="B133"/>
      <c r="C133"/>
      <c r="D133" s="224"/>
      <c r="E133"/>
      <c r="F133"/>
      <c r="G133"/>
      <c r="H133"/>
      <c r="I133"/>
      <c r="J133"/>
      <c r="K133"/>
      <c r="L133"/>
      <c r="M133"/>
      <c r="N133"/>
      <c r="O133"/>
      <c r="P133"/>
      <c r="Q133"/>
      <c r="R133"/>
      <c r="S133"/>
      <c r="T133"/>
      <c r="U133"/>
      <c r="V133"/>
      <c r="W133"/>
      <c r="X133"/>
      <c r="Y133"/>
      <c r="Z133"/>
      <c r="AA133"/>
      <c r="AB133"/>
    </row>
    <row r="134" spans="1:28" ht="12.75" x14ac:dyDescent="0.2">
      <c r="A134" s="225"/>
      <c r="B134"/>
      <c r="C134"/>
      <c r="D134" s="224"/>
      <c r="E134"/>
      <c r="F134"/>
      <c r="G134"/>
      <c r="H134"/>
      <c r="I134"/>
      <c r="J134"/>
      <c r="K134"/>
      <c r="L134"/>
      <c r="M134"/>
      <c r="N134"/>
      <c r="O134"/>
      <c r="P134"/>
      <c r="Q134"/>
      <c r="R134"/>
      <c r="S134"/>
      <c r="T134"/>
      <c r="U134"/>
      <c r="V134"/>
      <c r="W134"/>
      <c r="X134"/>
      <c r="Y134"/>
      <c r="Z134"/>
      <c r="AA134"/>
      <c r="AB134"/>
    </row>
    <row r="135" spans="1:28" ht="12.75" x14ac:dyDescent="0.2">
      <c r="A135" s="225"/>
      <c r="B135"/>
      <c r="C135"/>
      <c r="D135" s="224"/>
      <c r="E135"/>
      <c r="F135"/>
      <c r="G135"/>
      <c r="H135"/>
      <c r="I135"/>
      <c r="J135"/>
      <c r="K135"/>
      <c r="L135"/>
      <c r="M135"/>
      <c r="N135"/>
      <c r="O135"/>
      <c r="P135"/>
      <c r="Q135"/>
      <c r="R135"/>
      <c r="S135"/>
      <c r="T135"/>
      <c r="U135"/>
      <c r="V135"/>
      <c r="W135"/>
      <c r="X135"/>
      <c r="Y135"/>
      <c r="Z135"/>
      <c r="AA135"/>
      <c r="AB135"/>
    </row>
    <row r="136" spans="1:28" ht="12.75" x14ac:dyDescent="0.2">
      <c r="A136" s="225"/>
      <c r="B136"/>
      <c r="C136"/>
      <c r="D136" s="224"/>
      <c r="E136"/>
      <c r="F136"/>
      <c r="G136"/>
      <c r="H136"/>
      <c r="I136"/>
      <c r="J136"/>
      <c r="K136"/>
      <c r="L136"/>
      <c r="M136"/>
      <c r="N136"/>
      <c r="O136"/>
      <c r="P136"/>
      <c r="Q136"/>
      <c r="R136"/>
      <c r="S136"/>
      <c r="T136"/>
      <c r="U136"/>
      <c r="V136"/>
      <c r="W136"/>
      <c r="X136"/>
      <c r="Y136"/>
      <c r="Z136"/>
      <c r="AA136"/>
      <c r="AB136"/>
    </row>
    <row r="137" spans="1:28" ht="12.75" x14ac:dyDescent="0.2">
      <c r="A137" s="225"/>
      <c r="B137"/>
      <c r="C137"/>
      <c r="D137" s="224"/>
      <c r="E137"/>
      <c r="F137"/>
      <c r="G137"/>
      <c r="H137"/>
      <c r="I137"/>
      <c r="J137"/>
      <c r="K137"/>
      <c r="L137"/>
      <c r="M137"/>
      <c r="N137"/>
      <c r="O137"/>
      <c r="P137"/>
      <c r="Q137"/>
      <c r="R137"/>
      <c r="S137"/>
      <c r="T137"/>
      <c r="U137"/>
      <c r="V137"/>
      <c r="W137"/>
      <c r="X137"/>
      <c r="Y137"/>
      <c r="Z137"/>
      <c r="AA137"/>
      <c r="AB137"/>
    </row>
    <row r="138" spans="1:28" ht="12.75" x14ac:dyDescent="0.2">
      <c r="A138" s="225"/>
      <c r="B138"/>
      <c r="C138"/>
      <c r="D138" s="224"/>
      <c r="E138"/>
      <c r="F138"/>
      <c r="G138"/>
      <c r="H138"/>
      <c r="I138"/>
      <c r="J138"/>
      <c r="K138"/>
      <c r="L138"/>
      <c r="M138"/>
      <c r="N138"/>
      <c r="O138"/>
      <c r="P138"/>
      <c r="Q138"/>
      <c r="R138"/>
      <c r="S138"/>
      <c r="T138"/>
      <c r="U138"/>
      <c r="V138"/>
      <c r="W138"/>
      <c r="X138"/>
      <c r="Y138"/>
      <c r="Z138"/>
      <c r="AA138"/>
      <c r="AB138"/>
    </row>
    <row r="139" spans="1:28" ht="12.75" x14ac:dyDescent="0.2">
      <c r="A139" s="225"/>
      <c r="B139"/>
      <c r="C139"/>
      <c r="D139" s="224"/>
      <c r="E139"/>
      <c r="F139"/>
      <c r="G139"/>
      <c r="H139"/>
      <c r="I139"/>
      <c r="J139"/>
      <c r="K139"/>
      <c r="L139"/>
      <c r="M139"/>
      <c r="N139"/>
      <c r="O139"/>
      <c r="P139"/>
      <c r="Q139"/>
      <c r="R139"/>
      <c r="S139"/>
      <c r="T139"/>
      <c r="U139"/>
      <c r="V139"/>
      <c r="W139"/>
      <c r="X139"/>
      <c r="Y139"/>
      <c r="Z139"/>
      <c r="AA139"/>
      <c r="AB139"/>
    </row>
    <row r="140" spans="1:28" ht="12.75" x14ac:dyDescent="0.2">
      <c r="A140" s="225"/>
      <c r="B140"/>
      <c r="C140"/>
      <c r="D140" s="224"/>
      <c r="E140"/>
      <c r="F140"/>
      <c r="G140"/>
      <c r="H140"/>
      <c r="I140"/>
      <c r="J140"/>
      <c r="K140"/>
      <c r="L140"/>
      <c r="M140"/>
      <c r="N140"/>
      <c r="O140"/>
      <c r="P140"/>
      <c r="Q140"/>
      <c r="R140"/>
      <c r="S140"/>
      <c r="T140"/>
      <c r="U140"/>
      <c r="V140"/>
      <c r="W140"/>
      <c r="X140"/>
      <c r="Y140"/>
      <c r="Z140"/>
      <c r="AA140"/>
      <c r="AB140"/>
    </row>
    <row r="141" spans="1:28" ht="12.75" x14ac:dyDescent="0.2">
      <c r="A141" s="225"/>
      <c r="B141"/>
      <c r="C141"/>
      <c r="D141" s="224"/>
      <c r="E141"/>
      <c r="F141"/>
      <c r="G141"/>
      <c r="H141"/>
      <c r="I141"/>
      <c r="J141"/>
      <c r="K141"/>
      <c r="L141"/>
      <c r="M141"/>
      <c r="N141"/>
      <c r="O141"/>
      <c r="P141"/>
      <c r="Q141"/>
      <c r="R141"/>
      <c r="S141"/>
      <c r="T141"/>
      <c r="U141"/>
      <c r="V141"/>
      <c r="W141"/>
      <c r="X141"/>
      <c r="Y141"/>
      <c r="Z141"/>
      <c r="AA141"/>
      <c r="AB141"/>
    </row>
    <row r="142" spans="1:28" ht="12.75" x14ac:dyDescent="0.2">
      <c r="A142" s="225"/>
      <c r="B142"/>
      <c r="C142"/>
      <c r="D142" s="224"/>
      <c r="E142"/>
      <c r="F142"/>
      <c r="G142"/>
      <c r="H142"/>
      <c r="I142"/>
      <c r="J142"/>
      <c r="K142"/>
      <c r="L142"/>
      <c r="M142"/>
      <c r="N142"/>
      <c r="O142"/>
      <c r="P142"/>
      <c r="Q142"/>
      <c r="R142"/>
      <c r="S142"/>
      <c r="T142"/>
      <c r="U142"/>
      <c r="V142"/>
      <c r="W142"/>
      <c r="X142"/>
      <c r="Y142"/>
      <c r="Z142"/>
      <c r="AA142"/>
      <c r="AB142"/>
    </row>
    <row r="143" spans="1:28" ht="12.75" x14ac:dyDescent="0.2">
      <c r="A143" s="225"/>
      <c r="B143"/>
      <c r="C143"/>
      <c r="D143" s="224"/>
      <c r="E143"/>
      <c r="F143"/>
      <c r="G143"/>
      <c r="H143"/>
      <c r="I143"/>
      <c r="J143"/>
      <c r="K143"/>
      <c r="L143"/>
      <c r="M143"/>
      <c r="N143"/>
      <c r="O143"/>
      <c r="P143"/>
      <c r="Q143"/>
      <c r="R143"/>
      <c r="S143"/>
      <c r="T143"/>
      <c r="U143"/>
      <c r="V143"/>
      <c r="W143"/>
      <c r="X143"/>
      <c r="Y143"/>
      <c r="Z143"/>
      <c r="AA143"/>
      <c r="AB143"/>
    </row>
    <row r="144" spans="1:28" ht="12.75" x14ac:dyDescent="0.2">
      <c r="A144" s="225"/>
      <c r="B144"/>
      <c r="C144"/>
      <c r="D144" s="224"/>
      <c r="E144"/>
      <c r="F144"/>
      <c r="G144"/>
      <c r="H144"/>
      <c r="I144"/>
      <c r="J144"/>
      <c r="K144"/>
      <c r="L144"/>
      <c r="M144"/>
      <c r="N144"/>
      <c r="O144"/>
      <c r="P144"/>
      <c r="Q144"/>
      <c r="R144"/>
      <c r="S144"/>
      <c r="T144"/>
      <c r="U144"/>
      <c r="V144"/>
      <c r="W144"/>
      <c r="X144"/>
      <c r="Y144"/>
      <c r="Z144"/>
      <c r="AA144"/>
      <c r="AB144"/>
    </row>
    <row r="145" spans="1:28" ht="12.75" x14ac:dyDescent="0.2">
      <c r="A145" s="225"/>
      <c r="B145"/>
      <c r="C145"/>
      <c r="D145" s="224"/>
      <c r="E145"/>
      <c r="F145"/>
      <c r="G145"/>
      <c r="H145"/>
      <c r="I145"/>
      <c r="J145"/>
      <c r="K145"/>
      <c r="L145"/>
      <c r="M145"/>
      <c r="N145"/>
      <c r="O145"/>
      <c r="P145"/>
      <c r="Q145"/>
      <c r="R145"/>
      <c r="S145"/>
      <c r="T145"/>
      <c r="U145"/>
      <c r="V145"/>
      <c r="W145"/>
      <c r="X145"/>
      <c r="Y145"/>
      <c r="Z145"/>
      <c r="AA145"/>
      <c r="AB145"/>
    </row>
    <row r="146" spans="1:28" ht="12.75" x14ac:dyDescent="0.2">
      <c r="A146" s="225"/>
      <c r="B146"/>
      <c r="C146"/>
      <c r="D146" s="224"/>
      <c r="E146"/>
      <c r="F146"/>
      <c r="G146"/>
      <c r="H146"/>
      <c r="I146"/>
      <c r="J146"/>
      <c r="K146"/>
      <c r="L146"/>
      <c r="M146"/>
      <c r="N146"/>
      <c r="O146"/>
      <c r="P146"/>
      <c r="Q146"/>
      <c r="R146"/>
      <c r="S146"/>
      <c r="T146"/>
      <c r="U146"/>
      <c r="V146"/>
      <c r="W146"/>
      <c r="X146"/>
      <c r="Y146"/>
      <c r="Z146"/>
      <c r="AA146"/>
      <c r="AB146"/>
    </row>
    <row r="147" spans="1:28" ht="12.75" x14ac:dyDescent="0.2">
      <c r="A147" s="225"/>
      <c r="B147"/>
      <c r="C147"/>
      <c r="D147" s="224"/>
      <c r="E147"/>
      <c r="F147"/>
      <c r="G147"/>
      <c r="H147"/>
      <c r="I147"/>
      <c r="J147"/>
      <c r="K147"/>
      <c r="L147"/>
      <c r="M147"/>
      <c r="N147"/>
      <c r="O147"/>
      <c r="P147"/>
      <c r="Q147"/>
      <c r="R147"/>
      <c r="S147"/>
      <c r="T147"/>
      <c r="U147"/>
      <c r="V147"/>
      <c r="W147"/>
      <c r="X147"/>
      <c r="Y147"/>
      <c r="Z147"/>
      <c r="AA147"/>
      <c r="AB147"/>
    </row>
    <row r="148" spans="1:28" ht="12.75" x14ac:dyDescent="0.2">
      <c r="A148" s="225"/>
      <c r="B148"/>
      <c r="C148"/>
      <c r="D148" s="224"/>
      <c r="E148"/>
      <c r="F148"/>
      <c r="G148"/>
      <c r="H148"/>
      <c r="I148"/>
      <c r="J148"/>
      <c r="K148"/>
      <c r="L148"/>
      <c r="M148"/>
      <c r="N148"/>
      <c r="O148"/>
      <c r="P148"/>
      <c r="Q148"/>
      <c r="R148"/>
      <c r="S148"/>
      <c r="T148"/>
      <c r="U148"/>
      <c r="V148"/>
      <c r="W148"/>
      <c r="X148"/>
      <c r="Y148"/>
      <c r="Z148"/>
      <c r="AA148"/>
      <c r="AB148"/>
    </row>
    <row r="149" spans="1:28" ht="12.75" x14ac:dyDescent="0.2">
      <c r="A149" s="225"/>
      <c r="B149"/>
      <c r="C149"/>
      <c r="D149" s="224"/>
      <c r="E149"/>
      <c r="F149"/>
      <c r="G149"/>
      <c r="H149"/>
      <c r="I149"/>
      <c r="J149"/>
      <c r="K149"/>
      <c r="L149"/>
      <c r="M149"/>
      <c r="N149"/>
      <c r="O149"/>
      <c r="P149"/>
      <c r="Q149"/>
      <c r="R149"/>
      <c r="S149"/>
      <c r="T149"/>
      <c r="U149"/>
      <c r="V149"/>
      <c r="W149"/>
      <c r="X149"/>
      <c r="Y149"/>
      <c r="Z149"/>
      <c r="AA149"/>
      <c r="AB149"/>
    </row>
    <row r="150" spans="1:28" ht="12.75" x14ac:dyDescent="0.2">
      <c r="A150" s="225"/>
      <c r="B150"/>
      <c r="C150"/>
      <c r="D150" s="224"/>
      <c r="E150"/>
      <c r="F150"/>
      <c r="G150"/>
      <c r="H150"/>
      <c r="I150"/>
      <c r="J150"/>
      <c r="K150"/>
      <c r="L150"/>
      <c r="M150"/>
      <c r="N150"/>
      <c r="O150"/>
      <c r="P150"/>
      <c r="Q150"/>
      <c r="R150"/>
      <c r="S150"/>
      <c r="T150"/>
      <c r="U150"/>
      <c r="V150"/>
      <c r="W150"/>
      <c r="X150"/>
      <c r="Y150"/>
      <c r="Z150"/>
      <c r="AA150"/>
      <c r="AB150"/>
    </row>
    <row r="151" spans="1:28" ht="12.75" x14ac:dyDescent="0.2">
      <c r="A151" s="225"/>
      <c r="B151"/>
      <c r="C151"/>
      <c r="D151" s="224"/>
      <c r="E151"/>
      <c r="F151"/>
      <c r="G151"/>
      <c r="H151"/>
      <c r="I151"/>
      <c r="J151"/>
      <c r="K151"/>
      <c r="L151"/>
      <c r="M151"/>
      <c r="N151"/>
      <c r="O151"/>
      <c r="P151"/>
      <c r="Q151"/>
      <c r="R151"/>
      <c r="S151"/>
      <c r="T151"/>
      <c r="U151"/>
      <c r="V151"/>
      <c r="W151"/>
      <c r="X151"/>
      <c r="Y151"/>
      <c r="Z151"/>
      <c r="AA151"/>
      <c r="AB151"/>
    </row>
    <row r="152" spans="1:28" ht="12.75" x14ac:dyDescent="0.2">
      <c r="A152" s="225"/>
      <c r="B152"/>
      <c r="C152"/>
      <c r="D152" s="224"/>
      <c r="E152"/>
      <c r="F152"/>
      <c r="G152"/>
      <c r="H152"/>
      <c r="I152"/>
      <c r="J152"/>
      <c r="K152"/>
      <c r="L152"/>
      <c r="M152"/>
      <c r="N152"/>
      <c r="O152"/>
      <c r="P152"/>
      <c r="Q152"/>
      <c r="R152"/>
      <c r="S152"/>
      <c r="T152"/>
      <c r="U152"/>
      <c r="V152"/>
      <c r="W152"/>
      <c r="X152"/>
      <c r="Y152"/>
      <c r="Z152"/>
      <c r="AA152"/>
      <c r="AB152"/>
    </row>
    <row r="153" spans="1:28" ht="12.75" x14ac:dyDescent="0.2">
      <c r="A153" s="225"/>
      <c r="B153"/>
      <c r="C153"/>
      <c r="D153" s="224"/>
      <c r="E153"/>
      <c r="F153"/>
      <c r="G153"/>
      <c r="H153"/>
      <c r="I153"/>
      <c r="J153"/>
      <c r="K153"/>
      <c r="L153"/>
      <c r="M153"/>
      <c r="N153"/>
      <c r="O153"/>
      <c r="P153"/>
      <c r="Q153"/>
      <c r="R153"/>
      <c r="S153"/>
      <c r="T153"/>
      <c r="U153"/>
      <c r="V153"/>
      <c r="W153"/>
      <c r="X153"/>
      <c r="Y153"/>
      <c r="Z153"/>
      <c r="AA153"/>
      <c r="AB153"/>
    </row>
    <row r="154" spans="1:28" ht="12.75" x14ac:dyDescent="0.2">
      <c r="A154" s="225"/>
      <c r="B154"/>
      <c r="C154"/>
      <c r="D154" s="224"/>
      <c r="E154"/>
      <c r="F154"/>
      <c r="G154"/>
      <c r="H154"/>
      <c r="I154"/>
      <c r="J154"/>
      <c r="K154"/>
      <c r="L154"/>
      <c r="M154"/>
      <c r="N154"/>
      <c r="O154"/>
      <c r="P154"/>
      <c r="Q154"/>
      <c r="R154"/>
      <c r="S154"/>
      <c r="T154"/>
      <c r="U154"/>
      <c r="V154"/>
      <c r="W154"/>
      <c r="X154"/>
      <c r="Y154"/>
      <c r="Z154"/>
      <c r="AA154"/>
      <c r="AB154"/>
    </row>
    <row r="155" spans="1:28" ht="12.75" x14ac:dyDescent="0.2">
      <c r="A155" s="225"/>
      <c r="B155"/>
      <c r="C155"/>
      <c r="D155" s="224"/>
      <c r="E155"/>
      <c r="F155"/>
      <c r="G155"/>
      <c r="H155"/>
      <c r="I155"/>
      <c r="J155"/>
      <c r="K155"/>
      <c r="L155"/>
      <c r="M155"/>
      <c r="N155"/>
      <c r="O155"/>
      <c r="P155"/>
      <c r="Q155"/>
      <c r="R155"/>
      <c r="S155"/>
      <c r="T155"/>
      <c r="U155"/>
      <c r="V155"/>
      <c r="W155"/>
      <c r="X155"/>
      <c r="Y155"/>
      <c r="Z155"/>
      <c r="AA155"/>
      <c r="AB155"/>
    </row>
    <row r="156" spans="1:28" ht="12.75" x14ac:dyDescent="0.2">
      <c r="A156" s="225"/>
      <c r="B156"/>
      <c r="C156"/>
      <c r="D156" s="224"/>
      <c r="E156"/>
      <c r="F156"/>
      <c r="G156"/>
      <c r="H156"/>
      <c r="I156"/>
      <c r="J156"/>
      <c r="K156"/>
      <c r="L156"/>
      <c r="M156"/>
      <c r="N156"/>
      <c r="O156"/>
      <c r="P156"/>
      <c r="Q156"/>
      <c r="R156"/>
      <c r="S156"/>
      <c r="T156"/>
      <c r="U156"/>
      <c r="V156"/>
      <c r="W156"/>
      <c r="X156"/>
      <c r="Y156"/>
      <c r="Z156"/>
      <c r="AA156"/>
      <c r="AB156"/>
    </row>
    <row r="157" spans="1:28" ht="12.75" x14ac:dyDescent="0.2">
      <c r="A157" s="225"/>
      <c r="B157"/>
      <c r="C157"/>
      <c r="D157" s="224"/>
      <c r="E157"/>
      <c r="F157"/>
      <c r="G157"/>
      <c r="H157"/>
      <c r="I157"/>
      <c r="J157"/>
      <c r="K157"/>
      <c r="L157"/>
      <c r="M157"/>
      <c r="N157"/>
      <c r="O157"/>
      <c r="P157"/>
      <c r="Q157"/>
      <c r="R157"/>
      <c r="S157"/>
      <c r="T157"/>
      <c r="U157"/>
      <c r="V157"/>
      <c r="W157"/>
      <c r="X157"/>
      <c r="Y157"/>
      <c r="Z157"/>
      <c r="AA157"/>
      <c r="AB157"/>
    </row>
    <row r="158" spans="1:28" ht="12.75" x14ac:dyDescent="0.2">
      <c r="A158" s="225"/>
      <c r="B158"/>
      <c r="C158"/>
      <c r="D158" s="224"/>
      <c r="E158"/>
      <c r="F158"/>
      <c r="G158"/>
      <c r="H158"/>
      <c r="I158"/>
      <c r="J158"/>
      <c r="K158"/>
      <c r="L158"/>
      <c r="M158"/>
      <c r="N158"/>
      <c r="O158"/>
      <c r="P158"/>
      <c r="Q158"/>
      <c r="R158"/>
      <c r="S158"/>
      <c r="T158"/>
      <c r="U158"/>
      <c r="V158"/>
      <c r="W158"/>
      <c r="X158"/>
      <c r="Y158"/>
      <c r="Z158"/>
      <c r="AA158"/>
      <c r="AB158"/>
    </row>
    <row r="159" spans="1:28" ht="12.75" x14ac:dyDescent="0.2">
      <c r="A159" s="225"/>
      <c r="B159"/>
      <c r="C159"/>
      <c r="D159" s="224"/>
      <c r="E159"/>
      <c r="F159"/>
      <c r="G159"/>
      <c r="H159"/>
      <c r="I159"/>
      <c r="J159"/>
      <c r="K159"/>
      <c r="L159"/>
      <c r="M159"/>
      <c r="N159"/>
      <c r="O159"/>
      <c r="P159"/>
      <c r="Q159"/>
      <c r="R159"/>
      <c r="S159"/>
      <c r="T159"/>
      <c r="U159"/>
      <c r="V159"/>
      <c r="W159"/>
      <c r="X159"/>
      <c r="Y159"/>
      <c r="Z159"/>
      <c r="AA159"/>
      <c r="AB159"/>
    </row>
    <row r="160" spans="1:28" ht="12.75" x14ac:dyDescent="0.2">
      <c r="A160" s="225"/>
      <c r="B160"/>
      <c r="C160"/>
      <c r="D160" s="224"/>
      <c r="E160"/>
      <c r="F160"/>
      <c r="G160"/>
      <c r="H160"/>
      <c r="I160"/>
      <c r="J160"/>
      <c r="K160"/>
      <c r="L160"/>
      <c r="M160"/>
      <c r="N160"/>
      <c r="O160"/>
      <c r="P160"/>
      <c r="Q160"/>
      <c r="R160"/>
      <c r="S160"/>
      <c r="T160"/>
      <c r="U160"/>
      <c r="V160"/>
      <c r="W160"/>
      <c r="X160"/>
      <c r="Y160"/>
      <c r="Z160"/>
      <c r="AA160"/>
      <c r="AB160"/>
    </row>
    <row r="161" spans="1:28" ht="12.75" x14ac:dyDescent="0.2">
      <c r="A161" s="225"/>
      <c r="B161"/>
      <c r="C161"/>
      <c r="D161" s="224"/>
      <c r="E161"/>
      <c r="F161"/>
      <c r="G161"/>
      <c r="H161"/>
      <c r="I161"/>
      <c r="J161"/>
      <c r="K161"/>
      <c r="L161"/>
      <c r="M161"/>
      <c r="N161"/>
      <c r="O161"/>
      <c r="P161"/>
      <c r="Q161"/>
      <c r="R161"/>
      <c r="S161"/>
      <c r="T161"/>
      <c r="U161"/>
      <c r="V161"/>
      <c r="W161"/>
      <c r="X161"/>
      <c r="Y161"/>
      <c r="Z161"/>
      <c r="AA161"/>
      <c r="AB161"/>
    </row>
    <row r="162" spans="1:28" ht="12.75" x14ac:dyDescent="0.2">
      <c r="A162" s="225"/>
      <c r="B162"/>
      <c r="C162"/>
      <c r="D162" s="224"/>
      <c r="E162"/>
      <c r="F162"/>
      <c r="G162"/>
      <c r="H162"/>
      <c r="I162"/>
      <c r="J162"/>
      <c r="K162"/>
      <c r="L162"/>
      <c r="M162"/>
      <c r="N162"/>
      <c r="O162"/>
      <c r="P162"/>
      <c r="Q162"/>
      <c r="R162"/>
      <c r="S162"/>
      <c r="T162"/>
      <c r="U162"/>
      <c r="V162"/>
      <c r="W162"/>
      <c r="X162"/>
      <c r="Y162"/>
      <c r="Z162"/>
      <c r="AA162"/>
      <c r="AB162"/>
    </row>
    <row r="163" spans="1:28" ht="12.75" x14ac:dyDescent="0.2">
      <c r="A163" s="225"/>
      <c r="B163"/>
      <c r="C163"/>
      <c r="D163" s="224"/>
      <c r="E163"/>
      <c r="F163"/>
      <c r="G163"/>
      <c r="H163"/>
      <c r="I163"/>
      <c r="J163"/>
      <c r="K163"/>
      <c r="L163"/>
      <c r="M163"/>
      <c r="N163"/>
      <c r="O163"/>
      <c r="P163"/>
      <c r="Q163"/>
      <c r="R163"/>
      <c r="S163"/>
      <c r="T163"/>
      <c r="U163"/>
      <c r="V163"/>
      <c r="W163"/>
      <c r="X163"/>
      <c r="Y163"/>
      <c r="Z163"/>
      <c r="AA163"/>
      <c r="AB163"/>
    </row>
    <row r="164" spans="1:28" ht="12.75" x14ac:dyDescent="0.2">
      <c r="A164" s="225"/>
      <c r="B164"/>
      <c r="C164"/>
      <c r="D164" s="224"/>
      <c r="E164"/>
      <c r="F164"/>
      <c r="G164"/>
      <c r="H164"/>
      <c r="I164"/>
      <c r="J164"/>
      <c r="K164"/>
      <c r="L164"/>
      <c r="M164"/>
      <c r="N164"/>
      <c r="O164"/>
      <c r="P164"/>
      <c r="Q164"/>
      <c r="R164"/>
      <c r="S164"/>
      <c r="T164"/>
      <c r="U164"/>
      <c r="V164"/>
      <c r="W164"/>
      <c r="X164"/>
      <c r="Y164"/>
      <c r="Z164"/>
      <c r="AA164"/>
      <c r="AB164"/>
    </row>
    <row r="165" spans="1:28" ht="12.75" x14ac:dyDescent="0.2">
      <c r="A165" s="225"/>
      <c r="B165"/>
      <c r="C165"/>
      <c r="D165" s="224"/>
      <c r="E165"/>
      <c r="F165"/>
      <c r="G165"/>
      <c r="H165"/>
      <c r="I165"/>
      <c r="J165"/>
      <c r="K165"/>
      <c r="L165"/>
      <c r="M165"/>
      <c r="N165"/>
      <c r="O165"/>
      <c r="P165"/>
      <c r="Q165"/>
      <c r="R165"/>
      <c r="S165"/>
      <c r="T165"/>
      <c r="U165"/>
      <c r="V165"/>
      <c r="W165"/>
      <c r="X165"/>
      <c r="Y165"/>
      <c r="Z165"/>
      <c r="AA165"/>
      <c r="AB165"/>
    </row>
    <row r="166" spans="1:28" ht="12.75" x14ac:dyDescent="0.2">
      <c r="A166" s="225"/>
      <c r="B166"/>
      <c r="C166"/>
      <c r="D166" s="224"/>
      <c r="E166"/>
      <c r="F166"/>
      <c r="G166"/>
      <c r="H166"/>
      <c r="I166"/>
      <c r="J166"/>
      <c r="K166"/>
      <c r="L166"/>
      <c r="M166"/>
      <c r="N166"/>
      <c r="O166"/>
      <c r="P166"/>
      <c r="Q166"/>
      <c r="R166"/>
      <c r="S166"/>
      <c r="T166"/>
      <c r="U166"/>
      <c r="V166"/>
      <c r="W166"/>
      <c r="X166"/>
      <c r="Y166"/>
      <c r="Z166"/>
      <c r="AA166"/>
      <c r="AB166"/>
    </row>
    <row r="167" spans="1:28" ht="12.75" x14ac:dyDescent="0.2">
      <c r="A167" s="225"/>
      <c r="B167"/>
      <c r="C167"/>
      <c r="D167" s="224"/>
      <c r="E167"/>
      <c r="F167"/>
      <c r="G167"/>
      <c r="H167"/>
      <c r="I167"/>
      <c r="J167"/>
      <c r="K167"/>
      <c r="L167"/>
      <c r="M167"/>
      <c r="N167"/>
      <c r="O167"/>
      <c r="P167"/>
      <c r="Q167"/>
      <c r="R167"/>
      <c r="S167"/>
      <c r="T167"/>
      <c r="U167"/>
      <c r="V167"/>
      <c r="W167"/>
      <c r="X167"/>
      <c r="Y167"/>
      <c r="Z167"/>
      <c r="AA167"/>
      <c r="AB167"/>
    </row>
    <row r="168" spans="1:28" ht="12.75" x14ac:dyDescent="0.2">
      <c r="A168" s="225"/>
      <c r="B168"/>
      <c r="C168"/>
      <c r="D168" s="224"/>
      <c r="E168"/>
      <c r="F168"/>
      <c r="G168"/>
      <c r="H168"/>
      <c r="I168"/>
      <c r="J168"/>
      <c r="K168"/>
      <c r="L168"/>
      <c r="M168"/>
      <c r="N168"/>
      <c r="O168"/>
      <c r="P168"/>
      <c r="Q168"/>
      <c r="R168"/>
      <c r="S168"/>
      <c r="T168"/>
      <c r="U168"/>
      <c r="V168"/>
      <c r="W168"/>
      <c r="X168"/>
      <c r="Y168"/>
      <c r="Z168"/>
      <c r="AA168"/>
      <c r="AB168"/>
    </row>
    <row r="169" spans="1:28" ht="12.75" x14ac:dyDescent="0.2">
      <c r="A169" s="225"/>
      <c r="B169"/>
      <c r="C169"/>
      <c r="D169" s="224"/>
      <c r="E169"/>
      <c r="F169"/>
      <c r="G169"/>
      <c r="H169"/>
      <c r="I169"/>
      <c r="J169"/>
      <c r="K169"/>
      <c r="L169"/>
      <c r="M169"/>
      <c r="N169"/>
      <c r="O169"/>
      <c r="P169"/>
      <c r="Q169"/>
      <c r="R169"/>
      <c r="S169"/>
      <c r="T169"/>
      <c r="U169"/>
      <c r="V169"/>
      <c r="W169"/>
      <c r="X169"/>
      <c r="Y169"/>
      <c r="Z169"/>
      <c r="AA169"/>
      <c r="AB169"/>
    </row>
    <row r="170" spans="1:28" ht="12.75" x14ac:dyDescent="0.2">
      <c r="A170" s="225"/>
      <c r="B170"/>
      <c r="C170"/>
      <c r="D170" s="224"/>
      <c r="E170"/>
      <c r="F170"/>
      <c r="G170"/>
      <c r="H170"/>
      <c r="I170"/>
      <c r="J170"/>
      <c r="K170"/>
      <c r="L170"/>
      <c r="M170"/>
      <c r="N170"/>
      <c r="O170"/>
      <c r="P170"/>
      <c r="Q170"/>
      <c r="R170"/>
      <c r="S170"/>
      <c r="T170"/>
      <c r="U170"/>
      <c r="V170"/>
      <c r="W170"/>
      <c r="X170"/>
      <c r="Y170"/>
      <c r="Z170"/>
      <c r="AA170"/>
      <c r="AB170"/>
    </row>
    <row r="171" spans="1:28" ht="12.75" x14ac:dyDescent="0.2">
      <c r="A171" s="225"/>
      <c r="B171"/>
      <c r="C171"/>
      <c r="D171" s="224"/>
      <c r="E171"/>
      <c r="F171"/>
      <c r="G171"/>
      <c r="H171"/>
      <c r="I171"/>
      <c r="J171"/>
      <c r="K171"/>
      <c r="L171"/>
      <c r="M171"/>
      <c r="N171"/>
      <c r="O171"/>
      <c r="P171"/>
      <c r="Q171"/>
      <c r="R171"/>
      <c r="S171"/>
      <c r="T171"/>
      <c r="U171"/>
      <c r="V171"/>
      <c r="W171"/>
      <c r="X171"/>
      <c r="Y171"/>
      <c r="Z171"/>
      <c r="AA171"/>
      <c r="AB171"/>
    </row>
    <row r="172" spans="1:28" ht="12.75" x14ac:dyDescent="0.2">
      <c r="A172" s="225"/>
      <c r="B172"/>
      <c r="C172"/>
      <c r="D172" s="224"/>
      <c r="E172"/>
      <c r="F172"/>
      <c r="G172"/>
      <c r="H172"/>
      <c r="I172"/>
      <c r="J172"/>
      <c r="K172"/>
      <c r="L172"/>
      <c r="M172"/>
      <c r="N172"/>
      <c r="O172"/>
      <c r="P172"/>
      <c r="Q172"/>
      <c r="R172"/>
      <c r="S172"/>
      <c r="T172"/>
      <c r="U172"/>
      <c r="V172"/>
      <c r="W172"/>
      <c r="X172"/>
      <c r="Y172"/>
      <c r="Z172"/>
      <c r="AA172"/>
      <c r="AB172"/>
    </row>
    <row r="173" spans="1:28" ht="12.75" x14ac:dyDescent="0.2">
      <c r="A173" s="225"/>
      <c r="B173"/>
      <c r="C173"/>
      <c r="D173" s="224"/>
      <c r="E173"/>
      <c r="F173"/>
      <c r="G173"/>
      <c r="H173"/>
      <c r="I173"/>
      <c r="J173"/>
      <c r="K173"/>
      <c r="L173"/>
      <c r="M173"/>
      <c r="N173"/>
      <c r="O173"/>
      <c r="P173"/>
      <c r="Q173"/>
      <c r="R173"/>
      <c r="S173"/>
      <c r="T173"/>
      <c r="U173"/>
      <c r="V173"/>
      <c r="W173"/>
      <c r="X173"/>
      <c r="Y173"/>
      <c r="Z173"/>
      <c r="AA173"/>
      <c r="AB173"/>
    </row>
    <row r="174" spans="1:28" ht="12.75" x14ac:dyDescent="0.2">
      <c r="A174" s="225"/>
      <c r="B174"/>
      <c r="C174"/>
      <c r="D174" s="224"/>
      <c r="E174"/>
      <c r="F174"/>
      <c r="G174"/>
      <c r="H174"/>
      <c r="I174"/>
      <c r="J174"/>
      <c r="K174"/>
      <c r="L174"/>
      <c r="M174"/>
      <c r="N174"/>
      <c r="O174"/>
      <c r="P174"/>
      <c r="Q174"/>
      <c r="R174"/>
      <c r="S174"/>
      <c r="T174"/>
      <c r="U174"/>
      <c r="V174"/>
      <c r="W174"/>
      <c r="X174"/>
      <c r="Y174"/>
      <c r="Z174"/>
      <c r="AA174"/>
      <c r="AB174"/>
    </row>
    <row r="175" spans="1:28" ht="12.75" x14ac:dyDescent="0.2">
      <c r="A175" s="225"/>
      <c r="B175"/>
      <c r="C175"/>
      <c r="D175" s="224"/>
      <c r="E175"/>
      <c r="F175"/>
      <c r="G175"/>
      <c r="H175"/>
      <c r="I175"/>
      <c r="J175"/>
      <c r="K175"/>
      <c r="L175"/>
      <c r="M175"/>
      <c r="N175"/>
      <c r="O175"/>
      <c r="P175"/>
      <c r="Q175"/>
      <c r="R175"/>
      <c r="S175"/>
      <c r="T175"/>
      <c r="U175"/>
      <c r="V175"/>
      <c r="W175"/>
      <c r="X175"/>
      <c r="Y175"/>
      <c r="Z175"/>
      <c r="AA175"/>
      <c r="AB175"/>
    </row>
    <row r="176" spans="1:28" ht="12.75" x14ac:dyDescent="0.2">
      <c r="A176" s="225"/>
      <c r="B176"/>
      <c r="C176"/>
      <c r="D176" s="224"/>
      <c r="E176"/>
      <c r="F176"/>
      <c r="G176"/>
      <c r="H176"/>
      <c r="I176"/>
      <c r="J176"/>
      <c r="K176"/>
      <c r="L176"/>
      <c r="M176"/>
      <c r="N176"/>
      <c r="O176"/>
      <c r="P176"/>
      <c r="Q176"/>
      <c r="R176"/>
      <c r="S176"/>
      <c r="T176"/>
      <c r="U176"/>
      <c r="V176"/>
      <c r="W176"/>
      <c r="X176"/>
      <c r="Y176"/>
      <c r="Z176"/>
      <c r="AA176"/>
      <c r="AB176"/>
    </row>
    <row r="177" spans="1:28" ht="12.75" x14ac:dyDescent="0.2">
      <c r="A177" s="225"/>
      <c r="B177"/>
      <c r="C177"/>
      <c r="D177" s="224"/>
      <c r="E177"/>
      <c r="F177"/>
      <c r="G177"/>
      <c r="H177"/>
      <c r="I177"/>
      <c r="J177"/>
      <c r="K177"/>
      <c r="L177"/>
      <c r="M177"/>
      <c r="N177"/>
      <c r="O177"/>
      <c r="P177"/>
      <c r="Q177"/>
      <c r="R177"/>
      <c r="S177"/>
      <c r="T177"/>
      <c r="U177"/>
      <c r="V177"/>
      <c r="W177"/>
      <c r="X177"/>
      <c r="Y177"/>
      <c r="Z177"/>
      <c r="AA177"/>
      <c r="AB177"/>
    </row>
    <row r="178" spans="1:28" ht="12.75" x14ac:dyDescent="0.2">
      <c r="A178" s="225"/>
      <c r="B178"/>
      <c r="C178"/>
      <c r="D178" s="224"/>
      <c r="E178"/>
      <c r="F178"/>
      <c r="G178"/>
      <c r="H178"/>
      <c r="I178"/>
      <c r="J178"/>
      <c r="K178"/>
      <c r="L178"/>
      <c r="M178"/>
      <c r="N178"/>
      <c r="O178"/>
      <c r="P178"/>
      <c r="Q178"/>
      <c r="R178"/>
      <c r="S178"/>
      <c r="T178"/>
      <c r="U178"/>
      <c r="V178"/>
      <c r="W178"/>
      <c r="X178"/>
      <c r="Y178"/>
      <c r="Z178"/>
      <c r="AA178"/>
      <c r="AB178"/>
    </row>
    <row r="179" spans="1:28" ht="12.75" x14ac:dyDescent="0.2">
      <c r="A179" s="225"/>
      <c r="B179"/>
      <c r="C179"/>
      <c r="D179" s="224"/>
      <c r="E179"/>
      <c r="F179"/>
      <c r="G179"/>
      <c r="H179"/>
      <c r="I179"/>
      <c r="J179"/>
      <c r="K179"/>
      <c r="L179"/>
      <c r="M179"/>
      <c r="N179"/>
      <c r="O179"/>
      <c r="P179"/>
      <c r="Q179"/>
      <c r="R179"/>
      <c r="S179"/>
      <c r="T179"/>
      <c r="U179"/>
      <c r="V179"/>
      <c r="W179"/>
      <c r="X179"/>
      <c r="Y179"/>
      <c r="Z179"/>
      <c r="AA179"/>
      <c r="AB179"/>
    </row>
    <row r="180" spans="1:28" ht="12.75" x14ac:dyDescent="0.2">
      <c r="A180" s="225"/>
      <c r="B180"/>
      <c r="C180"/>
      <c r="D180" s="224"/>
      <c r="E180"/>
      <c r="F180"/>
      <c r="G180"/>
      <c r="H180"/>
      <c r="I180"/>
      <c r="J180"/>
      <c r="K180"/>
      <c r="L180"/>
      <c r="M180"/>
      <c r="N180"/>
      <c r="O180"/>
      <c r="P180"/>
      <c r="Q180"/>
      <c r="R180"/>
      <c r="S180"/>
      <c r="T180"/>
      <c r="U180"/>
      <c r="V180"/>
      <c r="W180"/>
      <c r="X180"/>
      <c r="Y180"/>
      <c r="Z180"/>
      <c r="AA180"/>
      <c r="AB180"/>
    </row>
    <row r="181" spans="1:28" ht="12.75" x14ac:dyDescent="0.2">
      <c r="A181" s="225"/>
      <c r="B181"/>
      <c r="C181"/>
      <c r="D181" s="224"/>
      <c r="E181"/>
      <c r="F181"/>
      <c r="G181"/>
      <c r="H181"/>
      <c r="I181"/>
      <c r="J181"/>
      <c r="K181"/>
      <c r="L181"/>
      <c r="M181"/>
      <c r="N181"/>
      <c r="O181"/>
      <c r="P181"/>
      <c r="Q181"/>
      <c r="R181"/>
      <c r="S181"/>
      <c r="T181"/>
      <c r="U181"/>
      <c r="V181"/>
      <c r="W181"/>
      <c r="X181"/>
      <c r="Y181"/>
      <c r="Z181"/>
      <c r="AA181"/>
      <c r="AB181"/>
    </row>
    <row r="182" spans="1:28" ht="12.75" x14ac:dyDescent="0.2">
      <c r="A182" s="225"/>
      <c r="B182"/>
      <c r="C182"/>
      <c r="D182" s="224"/>
      <c r="E182"/>
      <c r="F182"/>
      <c r="G182"/>
      <c r="H182"/>
      <c r="I182"/>
      <c r="J182"/>
      <c r="K182"/>
      <c r="L182"/>
      <c r="M182"/>
      <c r="N182"/>
      <c r="O182"/>
      <c r="P182"/>
      <c r="Q182"/>
      <c r="R182"/>
      <c r="S182"/>
      <c r="T182"/>
      <c r="U182"/>
      <c r="V182"/>
      <c r="W182"/>
      <c r="X182"/>
      <c r="Y182"/>
      <c r="Z182"/>
      <c r="AA182"/>
      <c r="AB182"/>
    </row>
    <row r="183" spans="1:28" ht="12.75" x14ac:dyDescent="0.2">
      <c r="A183" s="225"/>
      <c r="B183"/>
      <c r="C183"/>
      <c r="D183" s="224"/>
      <c r="E183"/>
      <c r="F183"/>
      <c r="G183"/>
      <c r="H183"/>
      <c r="I183"/>
      <c r="J183"/>
      <c r="K183"/>
      <c r="L183"/>
      <c r="M183"/>
      <c r="N183"/>
      <c r="O183"/>
      <c r="P183"/>
      <c r="Q183"/>
      <c r="R183"/>
      <c r="S183"/>
      <c r="T183"/>
      <c r="U183"/>
      <c r="V183"/>
      <c r="W183"/>
      <c r="X183"/>
      <c r="Y183"/>
      <c r="Z183"/>
      <c r="AA183"/>
      <c r="AB183"/>
    </row>
    <row r="184" spans="1:28" ht="12.75" x14ac:dyDescent="0.2">
      <c r="A184" s="225"/>
      <c r="B184"/>
      <c r="C184"/>
      <c r="D184" s="224"/>
      <c r="E184"/>
      <c r="F184"/>
      <c r="G184"/>
      <c r="H184"/>
      <c r="I184"/>
      <c r="J184"/>
      <c r="K184"/>
      <c r="L184"/>
      <c r="M184"/>
      <c r="N184"/>
      <c r="O184"/>
      <c r="P184"/>
      <c r="Q184"/>
      <c r="R184"/>
      <c r="S184"/>
      <c r="T184"/>
      <c r="U184"/>
      <c r="V184"/>
      <c r="W184"/>
      <c r="X184"/>
      <c r="Y184"/>
      <c r="Z184"/>
      <c r="AA184"/>
      <c r="AB184"/>
    </row>
    <row r="185" spans="1:28" ht="12.75" x14ac:dyDescent="0.2">
      <c r="A185" s="225"/>
      <c r="B185"/>
      <c r="C185"/>
      <c r="D185" s="224"/>
      <c r="E185"/>
      <c r="F185"/>
      <c r="G185"/>
      <c r="H185"/>
      <c r="I185"/>
      <c r="J185"/>
      <c r="K185"/>
      <c r="L185"/>
      <c r="M185"/>
      <c r="N185"/>
      <c r="O185"/>
      <c r="P185"/>
      <c r="Q185"/>
      <c r="R185"/>
      <c r="S185"/>
      <c r="T185"/>
      <c r="U185"/>
      <c r="V185"/>
      <c r="W185"/>
      <c r="X185"/>
      <c r="Y185"/>
      <c r="Z185"/>
      <c r="AA185"/>
      <c r="AB185"/>
    </row>
    <row r="186" spans="1:28" ht="12.75" x14ac:dyDescent="0.2">
      <c r="A186" s="225"/>
      <c r="B186"/>
      <c r="C186"/>
      <c r="D186" s="224"/>
      <c r="E186"/>
      <c r="F186"/>
      <c r="G186"/>
      <c r="H186"/>
      <c r="I186"/>
      <c r="J186"/>
      <c r="K186"/>
      <c r="L186"/>
      <c r="M186"/>
      <c r="N186"/>
      <c r="O186"/>
      <c r="P186"/>
      <c r="Q186"/>
      <c r="R186"/>
      <c r="S186"/>
      <c r="T186"/>
      <c r="U186"/>
      <c r="V186"/>
      <c r="W186"/>
      <c r="X186"/>
      <c r="Y186"/>
      <c r="Z186"/>
      <c r="AA186"/>
      <c r="AB186"/>
    </row>
    <row r="187" spans="1:28" ht="12.75" x14ac:dyDescent="0.2">
      <c r="A187" s="225"/>
      <c r="B187"/>
      <c r="C187"/>
      <c r="D187" s="224"/>
      <c r="E187"/>
      <c r="F187"/>
      <c r="G187"/>
      <c r="H187"/>
      <c r="I187"/>
      <c r="J187"/>
      <c r="K187"/>
      <c r="L187"/>
      <c r="M187"/>
      <c r="N187"/>
      <c r="O187"/>
      <c r="P187"/>
      <c r="Q187"/>
      <c r="R187"/>
      <c r="S187"/>
      <c r="T187"/>
      <c r="U187"/>
      <c r="V187"/>
      <c r="W187"/>
      <c r="X187"/>
      <c r="Y187"/>
      <c r="Z187"/>
      <c r="AA187"/>
      <c r="AB187"/>
    </row>
    <row r="188" spans="1:28" ht="12.75" x14ac:dyDescent="0.2">
      <c r="A188" s="225"/>
      <c r="B188"/>
      <c r="C188"/>
      <c r="D188" s="224"/>
      <c r="E188"/>
      <c r="F188"/>
      <c r="G188"/>
      <c r="H188"/>
      <c r="I188"/>
      <c r="J188"/>
      <c r="K188"/>
      <c r="L188"/>
      <c r="M188"/>
      <c r="N188"/>
      <c r="O188"/>
      <c r="P188"/>
      <c r="Q188"/>
      <c r="R188"/>
      <c r="S188"/>
      <c r="T188"/>
      <c r="U188"/>
      <c r="V188"/>
      <c r="W188"/>
      <c r="X188"/>
      <c r="Y188"/>
      <c r="Z188"/>
      <c r="AA188"/>
      <c r="AB188"/>
    </row>
    <row r="189" spans="1:28" ht="12.75" x14ac:dyDescent="0.2">
      <c r="A189" s="225"/>
      <c r="B189"/>
      <c r="C189"/>
      <c r="D189" s="224"/>
      <c r="E189"/>
      <c r="F189"/>
      <c r="G189"/>
      <c r="H189"/>
      <c r="I189"/>
      <c r="J189"/>
      <c r="K189"/>
      <c r="L189"/>
      <c r="M189"/>
      <c r="N189"/>
      <c r="O189"/>
      <c r="P189"/>
      <c r="Q189"/>
      <c r="R189"/>
      <c r="S189"/>
      <c r="T189"/>
      <c r="U189"/>
      <c r="V189"/>
      <c r="W189"/>
      <c r="X189"/>
      <c r="Y189"/>
      <c r="Z189"/>
      <c r="AA189"/>
      <c r="AB189"/>
    </row>
    <row r="190" spans="1:28" ht="12.75" x14ac:dyDescent="0.2">
      <c r="A190" s="225"/>
      <c r="B190"/>
      <c r="C190"/>
      <c r="D190" s="224"/>
      <c r="E190"/>
      <c r="F190"/>
      <c r="G190"/>
      <c r="H190"/>
      <c r="I190"/>
      <c r="J190"/>
      <c r="K190"/>
      <c r="L190"/>
      <c r="M190"/>
      <c r="N190"/>
      <c r="O190"/>
      <c r="P190"/>
      <c r="Q190"/>
      <c r="R190"/>
      <c r="S190"/>
      <c r="T190"/>
      <c r="U190"/>
      <c r="V190"/>
      <c r="W190"/>
      <c r="X190"/>
      <c r="Y190"/>
      <c r="Z190"/>
      <c r="AA190"/>
      <c r="AB190"/>
    </row>
    <row r="191" spans="1:28" ht="12.75" x14ac:dyDescent="0.2">
      <c r="A191" s="225"/>
      <c r="B191"/>
      <c r="C191"/>
      <c r="D191" s="224"/>
      <c r="E191"/>
      <c r="F191"/>
      <c r="G191"/>
      <c r="H191"/>
      <c r="I191"/>
      <c r="J191"/>
      <c r="K191"/>
      <c r="L191"/>
      <c r="M191"/>
      <c r="N191"/>
      <c r="O191"/>
      <c r="P191"/>
      <c r="Q191"/>
      <c r="R191"/>
      <c r="S191"/>
      <c r="T191"/>
      <c r="U191"/>
      <c r="V191"/>
      <c r="W191"/>
      <c r="X191"/>
      <c r="Y191"/>
      <c r="Z191"/>
      <c r="AA191"/>
      <c r="AB191"/>
    </row>
    <row r="192" spans="1:28" ht="12.75" x14ac:dyDescent="0.2">
      <c r="A192" s="225"/>
      <c r="B192"/>
      <c r="C192"/>
      <c r="D192" s="224"/>
      <c r="E192"/>
      <c r="F192"/>
      <c r="G192"/>
      <c r="H192"/>
      <c r="I192"/>
      <c r="J192"/>
      <c r="K192"/>
      <c r="L192"/>
      <c r="M192"/>
      <c r="N192"/>
      <c r="O192"/>
      <c r="P192"/>
      <c r="Q192"/>
      <c r="R192"/>
      <c r="S192"/>
      <c r="T192"/>
      <c r="U192"/>
      <c r="V192"/>
      <c r="W192"/>
      <c r="X192"/>
      <c r="Y192"/>
      <c r="Z192"/>
      <c r="AA192"/>
      <c r="AB192"/>
    </row>
    <row r="193" spans="1:28" ht="12.75" x14ac:dyDescent="0.2">
      <c r="A193" s="225"/>
      <c r="B193"/>
      <c r="C193"/>
      <c r="D193" s="224"/>
      <c r="E193"/>
      <c r="F193"/>
      <c r="G193"/>
      <c r="H193"/>
      <c r="I193"/>
      <c r="J193"/>
      <c r="K193"/>
      <c r="L193"/>
      <c r="M193"/>
      <c r="N193"/>
      <c r="O193"/>
      <c r="P193"/>
      <c r="Q193"/>
      <c r="R193"/>
      <c r="S193"/>
      <c r="T193"/>
      <c r="U193"/>
      <c r="V193"/>
      <c r="W193"/>
      <c r="X193"/>
      <c r="Y193"/>
      <c r="Z193"/>
      <c r="AA193"/>
      <c r="AB193"/>
    </row>
    <row r="194" spans="1:28" ht="12.75" x14ac:dyDescent="0.2">
      <c r="A194" s="225"/>
      <c r="B194"/>
      <c r="C194"/>
      <c r="D194" s="224"/>
      <c r="E194"/>
      <c r="F194"/>
      <c r="G194"/>
      <c r="H194"/>
      <c r="I194"/>
      <c r="J194"/>
      <c r="K194"/>
      <c r="L194"/>
      <c r="M194"/>
      <c r="N194"/>
      <c r="O194"/>
      <c r="P194"/>
      <c r="Q194"/>
      <c r="R194"/>
      <c r="S194"/>
      <c r="T194"/>
      <c r="U194"/>
      <c r="V194"/>
      <c r="W194"/>
      <c r="X194"/>
      <c r="Y194"/>
      <c r="Z194"/>
      <c r="AA194"/>
      <c r="AB194"/>
    </row>
    <row r="195" spans="1:28" ht="12.75" x14ac:dyDescent="0.2">
      <c r="A195" s="225"/>
      <c r="B195"/>
      <c r="C195"/>
      <c r="D195" s="224"/>
      <c r="E195"/>
      <c r="F195"/>
      <c r="G195"/>
      <c r="H195"/>
      <c r="I195"/>
      <c r="J195"/>
      <c r="K195"/>
      <c r="L195"/>
      <c r="M195"/>
      <c r="N195"/>
      <c r="O195"/>
      <c r="P195"/>
      <c r="Q195"/>
      <c r="R195"/>
      <c r="S195"/>
      <c r="T195"/>
      <c r="U195"/>
      <c r="V195"/>
      <c r="W195"/>
      <c r="X195"/>
      <c r="Y195"/>
      <c r="Z195"/>
      <c r="AA195"/>
      <c r="AB195"/>
    </row>
    <row r="196" spans="1:28" ht="12.75" x14ac:dyDescent="0.2">
      <c r="A196" s="225"/>
      <c r="B196"/>
      <c r="C196"/>
      <c r="D196" s="224"/>
      <c r="E196"/>
      <c r="F196"/>
      <c r="G196"/>
      <c r="H196"/>
      <c r="I196"/>
      <c r="J196"/>
      <c r="K196"/>
      <c r="L196"/>
      <c r="M196"/>
      <c r="N196"/>
      <c r="O196"/>
      <c r="P196"/>
      <c r="Q196"/>
      <c r="R196"/>
      <c r="S196"/>
      <c r="T196"/>
      <c r="U196"/>
      <c r="V196"/>
      <c r="W196"/>
      <c r="X196"/>
      <c r="Y196"/>
      <c r="Z196"/>
      <c r="AA196"/>
      <c r="AB196"/>
    </row>
    <row r="197" spans="1:28" ht="12.75" x14ac:dyDescent="0.2">
      <c r="A197" s="225"/>
      <c r="B197"/>
      <c r="C197"/>
      <c r="D197" s="224"/>
      <c r="E197"/>
      <c r="F197"/>
      <c r="G197"/>
      <c r="H197"/>
      <c r="I197"/>
      <c r="J197"/>
      <c r="K197"/>
      <c r="L197"/>
      <c r="M197"/>
      <c r="N197"/>
      <c r="O197"/>
      <c r="P197"/>
      <c r="Q197"/>
      <c r="R197"/>
      <c r="S197"/>
      <c r="T197"/>
      <c r="U197"/>
      <c r="V197"/>
      <c r="W197"/>
      <c r="X197"/>
      <c r="Y197"/>
      <c r="Z197"/>
      <c r="AA197"/>
      <c r="AB197"/>
    </row>
    <row r="198" spans="1:28" ht="12.75" x14ac:dyDescent="0.2">
      <c r="A198" s="225"/>
      <c r="B198"/>
      <c r="C198"/>
      <c r="D198" s="224"/>
      <c r="E198"/>
      <c r="F198"/>
      <c r="G198"/>
      <c r="H198"/>
      <c r="I198"/>
      <c r="J198"/>
      <c r="K198"/>
      <c r="L198"/>
      <c r="M198"/>
      <c r="N198"/>
      <c r="O198"/>
      <c r="P198"/>
      <c r="Q198"/>
      <c r="R198"/>
      <c r="S198"/>
      <c r="T198"/>
      <c r="U198"/>
      <c r="V198"/>
      <c r="W198"/>
      <c r="X198"/>
      <c r="Y198"/>
      <c r="Z198"/>
      <c r="AA198"/>
      <c r="AB198"/>
    </row>
    <row r="199" spans="1:28" ht="12.75" x14ac:dyDescent="0.2">
      <c r="A199" s="225"/>
      <c r="B199"/>
      <c r="C199"/>
      <c r="D199" s="224"/>
      <c r="E199"/>
      <c r="F199"/>
      <c r="G199"/>
      <c r="H199"/>
      <c r="I199"/>
      <c r="J199"/>
      <c r="K199"/>
      <c r="L199"/>
      <c r="M199"/>
      <c r="N199"/>
      <c r="O199"/>
      <c r="P199"/>
      <c r="Q199"/>
      <c r="R199"/>
      <c r="S199"/>
      <c r="T199"/>
      <c r="U199"/>
      <c r="V199"/>
      <c r="W199"/>
      <c r="X199"/>
      <c r="Y199"/>
      <c r="Z199"/>
      <c r="AA199"/>
      <c r="AB199"/>
    </row>
    <row r="200" spans="1:28" ht="12.75" x14ac:dyDescent="0.2">
      <c r="A200" s="225"/>
      <c r="B200"/>
      <c r="C200"/>
      <c r="D200" s="224"/>
      <c r="E200"/>
      <c r="F200"/>
      <c r="G200"/>
      <c r="H200"/>
      <c r="I200"/>
      <c r="J200"/>
      <c r="K200"/>
      <c r="L200"/>
      <c r="M200"/>
      <c r="N200"/>
      <c r="O200"/>
      <c r="P200"/>
      <c r="Q200"/>
      <c r="R200"/>
      <c r="S200"/>
      <c r="T200"/>
      <c r="U200"/>
      <c r="V200"/>
      <c r="W200"/>
      <c r="X200"/>
      <c r="Y200"/>
      <c r="Z200"/>
      <c r="AA200"/>
      <c r="AB200"/>
    </row>
    <row r="201" spans="1:28" ht="12.75" x14ac:dyDescent="0.2">
      <c r="A201" s="225"/>
      <c r="B201"/>
      <c r="C201"/>
      <c r="D201" s="224"/>
      <c r="E201"/>
      <c r="F201"/>
      <c r="G201"/>
      <c r="H201"/>
      <c r="I201"/>
      <c r="J201"/>
      <c r="K201"/>
      <c r="L201"/>
      <c r="M201"/>
      <c r="N201"/>
      <c r="O201"/>
      <c r="P201"/>
      <c r="Q201"/>
      <c r="R201"/>
      <c r="S201"/>
      <c r="T201"/>
      <c r="U201"/>
      <c r="V201"/>
      <c r="W201"/>
      <c r="X201"/>
      <c r="Y201"/>
      <c r="Z201"/>
      <c r="AA201"/>
      <c r="AB201"/>
    </row>
    <row r="202" spans="1:28" ht="12.75" x14ac:dyDescent="0.2">
      <c r="A202" s="225"/>
      <c r="B202"/>
      <c r="C202"/>
      <c r="D202" s="224"/>
      <c r="E202"/>
      <c r="F202"/>
      <c r="G202"/>
      <c r="H202"/>
      <c r="I202"/>
      <c r="J202"/>
      <c r="K202"/>
      <c r="L202"/>
      <c r="M202"/>
      <c r="N202"/>
      <c r="O202"/>
      <c r="P202"/>
      <c r="Q202"/>
      <c r="R202"/>
      <c r="S202"/>
      <c r="T202"/>
      <c r="U202"/>
      <c r="V202"/>
      <c r="W202"/>
      <c r="X202"/>
      <c r="Y202"/>
      <c r="Z202"/>
      <c r="AA202"/>
      <c r="AB202"/>
    </row>
    <row r="203" spans="1:28" ht="12.75" x14ac:dyDescent="0.2">
      <c r="A203" s="225"/>
      <c r="B203"/>
      <c r="C203"/>
      <c r="D203" s="224"/>
      <c r="E203"/>
      <c r="F203"/>
      <c r="G203"/>
      <c r="H203"/>
      <c r="I203"/>
      <c r="J203"/>
      <c r="K203"/>
      <c r="L203"/>
      <c r="M203"/>
      <c r="N203"/>
      <c r="O203"/>
      <c r="P203"/>
      <c r="Q203"/>
      <c r="R203"/>
      <c r="S203"/>
      <c r="T203"/>
      <c r="U203"/>
      <c r="V203"/>
      <c r="W203"/>
      <c r="X203"/>
      <c r="Y203"/>
      <c r="Z203"/>
      <c r="AA203"/>
      <c r="AB203"/>
    </row>
    <row r="204" spans="1:28" ht="12.75" x14ac:dyDescent="0.2">
      <c r="A204" s="225"/>
      <c r="B204"/>
      <c r="C204"/>
      <c r="D204" s="224"/>
      <c r="E204"/>
      <c r="F204"/>
      <c r="G204"/>
      <c r="H204"/>
      <c r="I204"/>
      <c r="J204"/>
      <c r="K204"/>
      <c r="L204"/>
      <c r="M204"/>
      <c r="N204"/>
      <c r="O204"/>
      <c r="P204"/>
      <c r="Q204"/>
      <c r="R204"/>
      <c r="S204"/>
      <c r="T204"/>
      <c r="U204"/>
      <c r="V204"/>
      <c r="W204"/>
      <c r="X204"/>
      <c r="Y204"/>
      <c r="Z204"/>
      <c r="AA204"/>
      <c r="AB204"/>
    </row>
    <row r="205" spans="1:28" ht="12.75" x14ac:dyDescent="0.2">
      <c r="A205" s="225"/>
      <c r="B205"/>
      <c r="C205"/>
      <c r="D205" s="224"/>
      <c r="E205"/>
      <c r="F205"/>
      <c r="G205"/>
      <c r="H205"/>
      <c r="I205"/>
      <c r="J205"/>
      <c r="K205"/>
      <c r="L205"/>
      <c r="M205"/>
      <c r="N205"/>
      <c r="O205"/>
      <c r="P205"/>
      <c r="Q205"/>
      <c r="R205"/>
      <c r="S205"/>
      <c r="T205"/>
      <c r="U205"/>
      <c r="V205"/>
      <c r="W205"/>
      <c r="X205"/>
      <c r="Y205"/>
      <c r="Z205"/>
      <c r="AA205"/>
      <c r="AB205"/>
    </row>
    <row r="206" spans="1:28" ht="12.75" x14ac:dyDescent="0.2">
      <c r="A206" s="225"/>
      <c r="B206"/>
      <c r="C206"/>
      <c r="D206" s="224"/>
      <c r="E206"/>
      <c r="F206"/>
      <c r="G206"/>
      <c r="H206"/>
      <c r="I206"/>
      <c r="J206"/>
      <c r="K206"/>
      <c r="L206"/>
      <c r="M206"/>
      <c r="N206"/>
      <c r="O206"/>
      <c r="P206"/>
      <c r="Q206"/>
      <c r="R206"/>
      <c r="S206"/>
      <c r="T206"/>
      <c r="U206"/>
      <c r="V206"/>
      <c r="W206"/>
      <c r="X206"/>
      <c r="Y206"/>
      <c r="Z206"/>
      <c r="AA206"/>
      <c r="AB206"/>
    </row>
    <row r="207" spans="1:28" ht="12.75" x14ac:dyDescent="0.2">
      <c r="A207" s="225"/>
      <c r="B207"/>
      <c r="C207"/>
      <c r="D207" s="224"/>
      <c r="E207"/>
      <c r="F207"/>
      <c r="G207"/>
      <c r="H207"/>
      <c r="I207"/>
      <c r="J207"/>
      <c r="K207"/>
      <c r="L207"/>
      <c r="M207"/>
      <c r="N207"/>
      <c r="O207"/>
      <c r="P207"/>
      <c r="Q207"/>
      <c r="R207"/>
      <c r="S207"/>
      <c r="T207"/>
      <c r="U207"/>
      <c r="V207"/>
      <c r="W207"/>
      <c r="X207"/>
      <c r="Y207"/>
      <c r="Z207"/>
      <c r="AA207"/>
      <c r="AB207"/>
    </row>
    <row r="208" spans="1:28" ht="12.75" x14ac:dyDescent="0.2">
      <c r="A208" s="225"/>
      <c r="B208"/>
      <c r="C208"/>
      <c r="D208" s="224"/>
      <c r="E208"/>
      <c r="F208"/>
      <c r="G208"/>
      <c r="H208"/>
      <c r="I208"/>
      <c r="J208"/>
      <c r="K208"/>
      <c r="L208"/>
      <c r="M208"/>
      <c r="N208"/>
      <c r="O208"/>
      <c r="P208"/>
      <c r="Q208"/>
      <c r="R208"/>
      <c r="S208"/>
      <c r="T208"/>
      <c r="U208"/>
      <c r="V208"/>
      <c r="W208"/>
      <c r="X208"/>
      <c r="Y208"/>
      <c r="Z208"/>
      <c r="AA208"/>
      <c r="AB208"/>
    </row>
    <row r="209" spans="1:28" ht="12.75" x14ac:dyDescent="0.2">
      <c r="A209" s="225"/>
      <c r="B209"/>
      <c r="C209"/>
      <c r="D209" s="224"/>
      <c r="E209"/>
      <c r="F209"/>
      <c r="G209"/>
      <c r="H209"/>
      <c r="I209"/>
      <c r="J209"/>
      <c r="K209"/>
      <c r="L209"/>
      <c r="M209"/>
      <c r="N209"/>
      <c r="O209"/>
      <c r="P209"/>
      <c r="Q209"/>
      <c r="R209"/>
      <c r="S209"/>
      <c r="T209"/>
      <c r="U209"/>
      <c r="V209"/>
      <c r="W209"/>
      <c r="X209"/>
      <c r="Y209"/>
      <c r="Z209"/>
      <c r="AA209"/>
      <c r="AB209"/>
    </row>
    <row r="210" spans="1:28" ht="12.75" x14ac:dyDescent="0.2">
      <c r="A210" s="225"/>
      <c r="B210"/>
      <c r="C210"/>
      <c r="D210" s="224"/>
      <c r="E210"/>
      <c r="F210"/>
      <c r="G210"/>
      <c r="H210"/>
      <c r="I210"/>
      <c r="J210"/>
      <c r="K210"/>
      <c r="L210"/>
      <c r="M210"/>
      <c r="N210"/>
      <c r="O210"/>
      <c r="P210"/>
      <c r="Q210"/>
      <c r="R210"/>
      <c r="S210"/>
      <c r="T210"/>
      <c r="U210"/>
      <c r="V210"/>
      <c r="W210"/>
      <c r="X210"/>
      <c r="Y210"/>
      <c r="Z210"/>
      <c r="AA210"/>
      <c r="AB210"/>
    </row>
    <row r="211" spans="1:28" ht="12.75" x14ac:dyDescent="0.2">
      <c r="A211" s="225"/>
      <c r="B211"/>
      <c r="C211"/>
      <c r="D211" s="224"/>
      <c r="E211"/>
      <c r="F211"/>
      <c r="G211"/>
      <c r="H211"/>
      <c r="I211"/>
      <c r="J211"/>
      <c r="K211"/>
      <c r="L211"/>
      <c r="M211"/>
      <c r="N211"/>
      <c r="O211"/>
      <c r="P211"/>
      <c r="Q211"/>
      <c r="R211"/>
      <c r="S211"/>
      <c r="T211"/>
      <c r="U211"/>
      <c r="V211"/>
      <c r="W211"/>
      <c r="X211"/>
      <c r="Y211"/>
      <c r="Z211"/>
      <c r="AA211"/>
      <c r="AB211"/>
    </row>
    <row r="212" spans="1:28" ht="12.75" x14ac:dyDescent="0.2">
      <c r="A212" s="225"/>
      <c r="B212"/>
      <c r="C212"/>
      <c r="D212" s="224"/>
      <c r="E212"/>
      <c r="F212"/>
      <c r="G212"/>
      <c r="H212"/>
      <c r="I212"/>
      <c r="J212"/>
      <c r="K212"/>
      <c r="L212"/>
      <c r="M212"/>
      <c r="N212"/>
      <c r="O212"/>
      <c r="P212"/>
      <c r="Q212"/>
      <c r="R212"/>
      <c r="S212"/>
      <c r="T212"/>
      <c r="U212"/>
      <c r="V212"/>
      <c r="W212"/>
      <c r="X212"/>
      <c r="Y212"/>
      <c r="Z212"/>
      <c r="AA212"/>
      <c r="AB212"/>
    </row>
    <row r="213" spans="1:28" ht="12.75" x14ac:dyDescent="0.2">
      <c r="A213" s="225"/>
      <c r="B213"/>
      <c r="C213"/>
      <c r="D213" s="224"/>
      <c r="E213"/>
      <c r="F213"/>
      <c r="G213"/>
      <c r="H213"/>
      <c r="I213"/>
      <c r="J213"/>
      <c r="K213"/>
      <c r="L213"/>
      <c r="M213"/>
      <c r="N213"/>
      <c r="O213"/>
      <c r="P213"/>
      <c r="Q213"/>
      <c r="R213"/>
      <c r="S213"/>
      <c r="T213"/>
      <c r="U213"/>
      <c r="V213"/>
      <c r="W213"/>
      <c r="X213"/>
      <c r="Y213"/>
      <c r="Z213"/>
      <c r="AA213"/>
      <c r="AB213"/>
    </row>
    <row r="214" spans="1:28" ht="12.75" x14ac:dyDescent="0.2">
      <c r="A214" s="225"/>
      <c r="B214"/>
      <c r="C214"/>
      <c r="D214" s="224"/>
      <c r="E214"/>
      <c r="F214"/>
      <c r="G214"/>
      <c r="H214"/>
      <c r="I214"/>
      <c r="J214"/>
      <c r="K214"/>
      <c r="L214"/>
      <c r="M214"/>
      <c r="N214"/>
      <c r="O214"/>
      <c r="P214"/>
      <c r="Q214"/>
      <c r="R214"/>
      <c r="S214"/>
      <c r="T214"/>
      <c r="U214"/>
      <c r="V214"/>
      <c r="W214"/>
      <c r="X214"/>
      <c r="Y214"/>
      <c r="Z214"/>
      <c r="AA214"/>
      <c r="AB214"/>
    </row>
    <row r="215" spans="1:28" ht="12.75" x14ac:dyDescent="0.2">
      <c r="A215" s="225"/>
      <c r="B215"/>
      <c r="C215"/>
      <c r="D215" s="224"/>
      <c r="E215"/>
      <c r="F215"/>
      <c r="G215"/>
      <c r="H215"/>
      <c r="I215"/>
      <c r="J215"/>
      <c r="K215"/>
      <c r="L215"/>
      <c r="M215"/>
      <c r="N215"/>
      <c r="O215"/>
      <c r="P215"/>
      <c r="Q215"/>
      <c r="R215"/>
      <c r="S215"/>
      <c r="T215"/>
      <c r="U215"/>
      <c r="V215"/>
      <c r="W215"/>
      <c r="X215"/>
      <c r="Y215"/>
      <c r="Z215"/>
      <c r="AA215"/>
      <c r="AB215"/>
    </row>
    <row r="216" spans="1:28" ht="12.75" x14ac:dyDescent="0.2">
      <c r="A216" s="225"/>
      <c r="B216"/>
      <c r="C216"/>
      <c r="D216" s="224"/>
      <c r="E216"/>
      <c r="F216"/>
      <c r="G216"/>
      <c r="H216"/>
      <c r="I216"/>
      <c r="J216"/>
      <c r="K216"/>
      <c r="L216"/>
      <c r="M216"/>
      <c r="N216"/>
      <c r="O216"/>
      <c r="P216"/>
      <c r="Q216"/>
      <c r="R216"/>
      <c r="S216"/>
      <c r="T216"/>
      <c r="U216"/>
      <c r="V216"/>
      <c r="W216"/>
      <c r="X216"/>
      <c r="Y216"/>
      <c r="Z216"/>
      <c r="AA216"/>
      <c r="AB216"/>
    </row>
    <row r="217" spans="1:28" ht="12.75" x14ac:dyDescent="0.2">
      <c r="A217" s="225"/>
      <c r="B217"/>
      <c r="C217"/>
      <c r="D217" s="224"/>
      <c r="E217"/>
    </row>
    <row r="218" spans="1:28" ht="12.75" x14ac:dyDescent="0.2">
      <c r="A218" s="225"/>
      <c r="B218"/>
      <c r="C218"/>
      <c r="D218" s="224"/>
      <c r="E218"/>
    </row>
    <row r="219" spans="1:28" ht="12.75" x14ac:dyDescent="0.2">
      <c r="A219" s="225"/>
      <c r="B219"/>
      <c r="C219"/>
      <c r="D219" s="224"/>
      <c r="E219"/>
    </row>
    <row r="220" spans="1:28" ht="12.75" x14ac:dyDescent="0.2">
      <c r="A220" s="225"/>
      <c r="B220"/>
      <c r="C220"/>
      <c r="D220" s="224"/>
      <c r="E220"/>
    </row>
    <row r="221" spans="1:28" ht="12.75" x14ac:dyDescent="0.2">
      <c r="A221" s="225"/>
      <c r="B221"/>
      <c r="C221"/>
      <c r="D221" s="224"/>
      <c r="E221"/>
    </row>
    <row r="222" spans="1:28" ht="12.75" x14ac:dyDescent="0.2">
      <c r="A222" s="225"/>
      <c r="B222"/>
      <c r="C222"/>
      <c r="D222" s="224"/>
      <c r="E222"/>
    </row>
    <row r="223" spans="1:28" ht="12.75" x14ac:dyDescent="0.2">
      <c r="A223" s="225"/>
      <c r="B223"/>
      <c r="C223"/>
      <c r="D223" s="224"/>
      <c r="E223"/>
    </row>
    <row r="224" spans="1:28" ht="12.75" x14ac:dyDescent="0.2">
      <c r="A224" s="225"/>
      <c r="B224"/>
      <c r="C224"/>
      <c r="D224" s="224"/>
      <c r="E224"/>
    </row>
    <row r="225" spans="1:5" ht="12.75" x14ac:dyDescent="0.2">
      <c r="A225" s="225"/>
      <c r="B225"/>
      <c r="C225"/>
      <c r="D225" s="224"/>
      <c r="E225"/>
    </row>
    <row r="226" spans="1:5" ht="12.75" x14ac:dyDescent="0.2">
      <c r="A226" s="225"/>
      <c r="B226"/>
      <c r="C226"/>
      <c r="D226" s="224"/>
      <c r="E226"/>
    </row>
    <row r="227" spans="1:5" ht="12.75" x14ac:dyDescent="0.2">
      <c r="A227" s="225"/>
      <c r="B227"/>
      <c r="C227"/>
      <c r="D227" s="224"/>
      <c r="E227"/>
    </row>
    <row r="228" spans="1:5" ht="12.75" x14ac:dyDescent="0.2">
      <c r="A228" s="225"/>
      <c r="B228"/>
      <c r="C228"/>
      <c r="D228" s="224"/>
      <c r="E228"/>
    </row>
    <row r="229" spans="1:5" ht="12.75" x14ac:dyDescent="0.2">
      <c r="A229" s="225"/>
      <c r="B229"/>
      <c r="C229"/>
      <c r="D229" s="224"/>
      <c r="E229"/>
    </row>
    <row r="230" spans="1:5" ht="12.75" x14ac:dyDescent="0.2">
      <c r="A230" s="225"/>
      <c r="B230"/>
      <c r="C230"/>
      <c r="D230" s="224"/>
      <c r="E230"/>
    </row>
    <row r="231" spans="1:5" ht="12.75" x14ac:dyDescent="0.2">
      <c r="A231" s="225"/>
      <c r="B231"/>
      <c r="C231"/>
      <c r="D231" s="224"/>
      <c r="E231"/>
    </row>
    <row r="232" spans="1:5" ht="12.75" x14ac:dyDescent="0.2">
      <c r="A232" s="225"/>
      <c r="B232"/>
      <c r="C232"/>
      <c r="D232" s="224"/>
      <c r="E232"/>
    </row>
    <row r="233" spans="1:5" ht="12.75" x14ac:dyDescent="0.2">
      <c r="A233" s="225"/>
      <c r="B233"/>
      <c r="C233"/>
      <c r="D233" s="224"/>
      <c r="E233"/>
    </row>
    <row r="234" spans="1:5" ht="12.75" x14ac:dyDescent="0.2">
      <c r="A234" s="225"/>
      <c r="B234"/>
      <c r="C234"/>
      <c r="D234" s="224"/>
      <c r="E234"/>
    </row>
    <row r="235" spans="1:5" ht="12.75" x14ac:dyDescent="0.2">
      <c r="A235" s="225"/>
      <c r="B235"/>
      <c r="C235"/>
      <c r="D235" s="224"/>
      <c r="E235"/>
    </row>
    <row r="236" spans="1:5" ht="12.75" x14ac:dyDescent="0.2">
      <c r="A236" s="225"/>
      <c r="B236"/>
      <c r="C236"/>
      <c r="D236" s="224"/>
      <c r="E236"/>
    </row>
    <row r="237" spans="1:5" ht="12.75" x14ac:dyDescent="0.2">
      <c r="A237" s="225"/>
      <c r="B237"/>
      <c r="C237"/>
      <c r="D237" s="224"/>
      <c r="E237"/>
    </row>
    <row r="238" spans="1:5" ht="12.75" x14ac:dyDescent="0.2">
      <c r="A238" s="225"/>
      <c r="B238"/>
      <c r="C238"/>
      <c r="D238" s="224"/>
      <c r="E238"/>
    </row>
    <row r="239" spans="1:5" ht="12.75" x14ac:dyDescent="0.2">
      <c r="A239" s="225"/>
      <c r="B239"/>
      <c r="C239"/>
      <c r="D239" s="224"/>
      <c r="E239"/>
    </row>
    <row r="240" spans="1:5" ht="12.75" x14ac:dyDescent="0.2">
      <c r="A240" s="225"/>
      <c r="B240"/>
      <c r="C240"/>
      <c r="D240" s="224"/>
      <c r="E240"/>
    </row>
    <row r="241" spans="1:5" ht="12.75" x14ac:dyDescent="0.2">
      <c r="A241" s="225"/>
      <c r="B241"/>
      <c r="C241"/>
      <c r="D241" s="224"/>
      <c r="E241"/>
    </row>
    <row r="242" spans="1:5" ht="12.75" x14ac:dyDescent="0.2">
      <c r="A242" s="225"/>
      <c r="B242"/>
      <c r="C242"/>
      <c r="D242" s="224"/>
      <c r="E242"/>
    </row>
    <row r="243" spans="1:5" ht="12.75" x14ac:dyDescent="0.2">
      <c r="A243" s="225"/>
      <c r="B243"/>
      <c r="C243"/>
      <c r="D243" s="224"/>
      <c r="E243"/>
    </row>
    <row r="244" spans="1:5" ht="12.75" x14ac:dyDescent="0.2">
      <c r="A244" s="225"/>
      <c r="B244"/>
      <c r="C244"/>
      <c r="D244" s="224"/>
      <c r="E244"/>
    </row>
    <row r="245" spans="1:5" ht="12.75" x14ac:dyDescent="0.2">
      <c r="A245" s="225"/>
      <c r="B245"/>
      <c r="C245"/>
      <c r="D245" s="224"/>
      <c r="E245"/>
    </row>
    <row r="246" spans="1:5" ht="12.75" x14ac:dyDescent="0.2">
      <c r="A246" s="225"/>
      <c r="B246"/>
      <c r="C246"/>
      <c r="D246" s="224"/>
      <c r="E246"/>
    </row>
    <row r="247" spans="1:5" ht="12.75" x14ac:dyDescent="0.2">
      <c r="A247" s="225"/>
      <c r="B247"/>
      <c r="C247"/>
      <c r="D247" s="224"/>
      <c r="E247"/>
    </row>
    <row r="248" spans="1:5" ht="12.75" x14ac:dyDescent="0.2">
      <c r="A248" s="225"/>
      <c r="B248"/>
      <c r="C248"/>
      <c r="D248" s="224"/>
      <c r="E248"/>
    </row>
    <row r="249" spans="1:5" ht="12.75" x14ac:dyDescent="0.2">
      <c r="A249" s="225"/>
      <c r="B249"/>
      <c r="C249"/>
      <c r="D249" s="224"/>
      <c r="E249"/>
    </row>
    <row r="250" spans="1:5" ht="12.75" x14ac:dyDescent="0.2">
      <c r="A250" s="225"/>
      <c r="B250"/>
      <c r="C250"/>
      <c r="D250" s="224"/>
      <c r="E250"/>
    </row>
    <row r="251" spans="1:5" ht="12.75" x14ac:dyDescent="0.2">
      <c r="A251" s="225"/>
      <c r="B251"/>
      <c r="C251"/>
      <c r="D251" s="224"/>
      <c r="E251"/>
    </row>
    <row r="252" spans="1:5" ht="12.75" x14ac:dyDescent="0.2">
      <c r="A252" s="225"/>
      <c r="B252"/>
      <c r="C252"/>
      <c r="D252" s="224"/>
      <c r="E252"/>
    </row>
    <row r="253" spans="1:5" ht="12.75" x14ac:dyDescent="0.2">
      <c r="A253" s="225"/>
      <c r="B253"/>
      <c r="C253"/>
      <c r="D253" s="224"/>
      <c r="E253"/>
    </row>
    <row r="254" spans="1:5" ht="12.75" x14ac:dyDescent="0.2">
      <c r="A254" s="225"/>
      <c r="B254"/>
      <c r="C254"/>
      <c r="D254" s="224"/>
      <c r="E254"/>
    </row>
    <row r="255" spans="1:5" ht="12.75" x14ac:dyDescent="0.2">
      <c r="A255" s="225"/>
      <c r="B255"/>
      <c r="C255"/>
      <c r="D255" s="224"/>
      <c r="E255"/>
    </row>
    <row r="256" spans="1:5" ht="12.75" x14ac:dyDescent="0.2">
      <c r="A256" s="225"/>
      <c r="B256"/>
      <c r="C256"/>
      <c r="D256" s="224"/>
      <c r="E256"/>
    </row>
    <row r="257" spans="1:5" ht="12.75" x14ac:dyDescent="0.2">
      <c r="A257" s="225"/>
      <c r="B257"/>
      <c r="C257"/>
      <c r="D257" s="224"/>
      <c r="E257"/>
    </row>
    <row r="258" spans="1:5" ht="12.75" x14ac:dyDescent="0.2">
      <c r="A258" s="225"/>
      <c r="B258"/>
      <c r="C258"/>
      <c r="D258" s="224"/>
      <c r="E258"/>
    </row>
    <row r="259" spans="1:5" ht="12.75" x14ac:dyDescent="0.2">
      <c r="A259" s="225"/>
      <c r="B259"/>
      <c r="C259"/>
      <c r="D259" s="224"/>
      <c r="E259"/>
    </row>
    <row r="260" spans="1:5" ht="12.75" x14ac:dyDescent="0.2">
      <c r="A260" s="225"/>
      <c r="B260"/>
      <c r="C260"/>
      <c r="D260" s="224"/>
      <c r="E260"/>
    </row>
    <row r="261" spans="1:5" ht="12.75" x14ac:dyDescent="0.2">
      <c r="A261" s="225"/>
      <c r="B261"/>
      <c r="C261"/>
      <c r="D261" s="224"/>
      <c r="E261"/>
    </row>
    <row r="262" spans="1:5" ht="12.75" x14ac:dyDescent="0.2">
      <c r="A262" s="225"/>
      <c r="B262"/>
      <c r="C262"/>
      <c r="D262" s="224"/>
      <c r="E262"/>
    </row>
    <row r="263" spans="1:5" ht="12.75" x14ac:dyDescent="0.2">
      <c r="A263" s="225"/>
      <c r="B263"/>
      <c r="C263"/>
      <c r="D263" s="224"/>
      <c r="E263"/>
    </row>
    <row r="264" spans="1:5" ht="12.75" x14ac:dyDescent="0.2">
      <c r="A264" s="225"/>
      <c r="B264"/>
      <c r="C264"/>
      <c r="D264" s="224"/>
      <c r="E264"/>
    </row>
    <row r="265" spans="1:5" ht="12.75" x14ac:dyDescent="0.2">
      <c r="A265" s="225"/>
      <c r="B265"/>
      <c r="C265"/>
      <c r="D265" s="224"/>
      <c r="E265"/>
    </row>
    <row r="266" spans="1:5" ht="12.75" x14ac:dyDescent="0.2">
      <c r="A266" s="225"/>
      <c r="B266"/>
      <c r="C266"/>
      <c r="D266" s="224"/>
      <c r="E266"/>
    </row>
    <row r="267" spans="1:5" ht="12.75" x14ac:dyDescent="0.2">
      <c r="A267" s="225"/>
      <c r="B267"/>
      <c r="C267"/>
      <c r="D267" s="224"/>
      <c r="E267"/>
    </row>
    <row r="268" spans="1:5" ht="12.75" x14ac:dyDescent="0.2">
      <c r="A268" s="225"/>
      <c r="B268"/>
      <c r="C268"/>
      <c r="D268" s="224"/>
      <c r="E268"/>
    </row>
    <row r="269" spans="1:5" ht="12.75" x14ac:dyDescent="0.2">
      <c r="A269" s="225"/>
      <c r="B269"/>
      <c r="C269"/>
      <c r="D269" s="224"/>
      <c r="E269"/>
    </row>
    <row r="270" spans="1:5" ht="12.75" x14ac:dyDescent="0.2">
      <c r="A270" s="225"/>
      <c r="B270"/>
      <c r="C270"/>
      <c r="D270" s="224"/>
      <c r="E270"/>
    </row>
    <row r="271" spans="1:5" ht="12.75" x14ac:dyDescent="0.2">
      <c r="A271" s="225"/>
      <c r="B271"/>
      <c r="C271"/>
      <c r="D271" s="224"/>
      <c r="E271"/>
    </row>
    <row r="272" spans="1:5" ht="12.75" x14ac:dyDescent="0.2">
      <c r="A272" s="225"/>
      <c r="B272"/>
      <c r="C272"/>
      <c r="D272" s="224"/>
      <c r="E272"/>
    </row>
    <row r="273" spans="1:5" ht="12.75" x14ac:dyDescent="0.2">
      <c r="A273" s="225"/>
      <c r="B273"/>
      <c r="C273"/>
      <c r="D273" s="224"/>
      <c r="E273"/>
    </row>
    <row r="274" spans="1:5" ht="12.75" x14ac:dyDescent="0.2">
      <c r="A274" s="225"/>
      <c r="B274"/>
      <c r="C274"/>
      <c r="D274" s="224"/>
      <c r="E274"/>
    </row>
    <row r="275" spans="1:5" ht="12.75" x14ac:dyDescent="0.2">
      <c r="A275" s="225"/>
      <c r="B275"/>
      <c r="C275"/>
      <c r="D275" s="224"/>
      <c r="E275"/>
    </row>
    <row r="276" spans="1:5" ht="12.75" x14ac:dyDescent="0.2">
      <c r="A276" s="225"/>
      <c r="B276"/>
      <c r="C276"/>
      <c r="D276" s="224"/>
      <c r="E276"/>
    </row>
    <row r="277" spans="1:5" ht="12.75" x14ac:dyDescent="0.2">
      <c r="A277" s="225"/>
      <c r="B277"/>
      <c r="C277"/>
      <c r="D277" s="224"/>
      <c r="E277"/>
    </row>
    <row r="278" spans="1:5" ht="12.75" x14ac:dyDescent="0.2">
      <c r="A278" s="225"/>
      <c r="B278"/>
      <c r="C278"/>
      <c r="D278" s="224"/>
      <c r="E278"/>
    </row>
    <row r="279" spans="1:5" ht="12.75" x14ac:dyDescent="0.2">
      <c r="A279" s="225"/>
      <c r="B279"/>
      <c r="C279"/>
      <c r="D279" s="224"/>
      <c r="E279"/>
    </row>
    <row r="280" spans="1:5" ht="12.75" x14ac:dyDescent="0.2">
      <c r="A280" s="225"/>
      <c r="B280"/>
      <c r="C280"/>
      <c r="D280" s="224"/>
      <c r="E280"/>
    </row>
    <row r="281" spans="1:5" ht="12.75" x14ac:dyDescent="0.2">
      <c r="A281" s="225"/>
      <c r="B281"/>
      <c r="C281"/>
      <c r="D281" s="224"/>
      <c r="E281"/>
    </row>
    <row r="282" spans="1:5" ht="12.75" x14ac:dyDescent="0.2">
      <c r="A282" s="225"/>
      <c r="B282"/>
      <c r="C282"/>
      <c r="D282" s="224"/>
      <c r="E282"/>
    </row>
    <row r="283" spans="1:5" ht="12.75" x14ac:dyDescent="0.2">
      <c r="A283" s="225"/>
      <c r="B283"/>
      <c r="C283"/>
      <c r="D283" s="224"/>
      <c r="E283"/>
    </row>
    <row r="284" spans="1:5" ht="12.75" x14ac:dyDescent="0.2">
      <c r="A284" s="225"/>
      <c r="B284"/>
      <c r="C284"/>
      <c r="D284" s="224"/>
      <c r="E284"/>
    </row>
    <row r="285" spans="1:5" ht="12.75" x14ac:dyDescent="0.2">
      <c r="A285" s="225"/>
      <c r="B285"/>
      <c r="C285"/>
      <c r="D285" s="224"/>
      <c r="E285"/>
    </row>
    <row r="286" spans="1:5" ht="12.75" x14ac:dyDescent="0.2">
      <c r="A286" s="225"/>
      <c r="B286"/>
      <c r="C286"/>
      <c r="D286" s="224"/>
      <c r="E286"/>
    </row>
    <row r="287" spans="1:5" ht="12.75" x14ac:dyDescent="0.2">
      <c r="A287" s="225"/>
      <c r="B287"/>
      <c r="C287"/>
      <c r="D287" s="224"/>
      <c r="E287"/>
    </row>
    <row r="288" spans="1:5" ht="12.75" x14ac:dyDescent="0.2">
      <c r="A288" s="225"/>
      <c r="B288"/>
      <c r="C288"/>
      <c r="D288" s="224"/>
      <c r="E288"/>
    </row>
    <row r="289" spans="1:5" ht="12.75" x14ac:dyDescent="0.2">
      <c r="A289" s="225"/>
      <c r="B289"/>
      <c r="C289"/>
      <c r="D289" s="224"/>
      <c r="E289"/>
    </row>
    <row r="290" spans="1:5" ht="12.75" x14ac:dyDescent="0.2">
      <c r="A290" s="225"/>
      <c r="B290"/>
      <c r="C290"/>
      <c r="D290" s="224"/>
      <c r="E290"/>
    </row>
    <row r="291" spans="1:5" ht="12.75" x14ac:dyDescent="0.2">
      <c r="A291" s="225"/>
      <c r="B291"/>
      <c r="C291"/>
      <c r="D291" s="224"/>
      <c r="E291"/>
    </row>
    <row r="292" spans="1:5" ht="12.75" x14ac:dyDescent="0.2">
      <c r="A292" s="225"/>
      <c r="B292"/>
      <c r="C292"/>
      <c r="D292" s="224"/>
      <c r="E292"/>
    </row>
    <row r="293" spans="1:5" ht="12.75" x14ac:dyDescent="0.2">
      <c r="A293" s="225"/>
      <c r="B293"/>
      <c r="C293"/>
      <c r="D293" s="224"/>
      <c r="E293"/>
    </row>
    <row r="294" spans="1:5" ht="12.75" x14ac:dyDescent="0.2">
      <c r="A294" s="225"/>
      <c r="B294"/>
      <c r="C294"/>
      <c r="D294" s="224"/>
      <c r="E294"/>
    </row>
    <row r="295" spans="1:5" ht="12.75" x14ac:dyDescent="0.2">
      <c r="A295" s="225"/>
      <c r="B295"/>
      <c r="C295"/>
      <c r="D295" s="224"/>
      <c r="E295"/>
    </row>
    <row r="296" spans="1:5" ht="12.75" x14ac:dyDescent="0.2">
      <c r="A296" s="225"/>
      <c r="B296"/>
      <c r="C296"/>
      <c r="D296" s="224"/>
      <c r="E296"/>
    </row>
    <row r="297" spans="1:5" ht="12.75" x14ac:dyDescent="0.2">
      <c r="A297" s="225"/>
      <c r="B297"/>
      <c r="C297"/>
      <c r="D297" s="224"/>
      <c r="E297"/>
    </row>
    <row r="298" spans="1:5" ht="12.75" x14ac:dyDescent="0.2">
      <c r="A298" s="225"/>
      <c r="B298"/>
      <c r="C298"/>
      <c r="D298" s="224"/>
      <c r="E298"/>
    </row>
    <row r="299" spans="1:5" ht="12.75" x14ac:dyDescent="0.2">
      <c r="A299" s="225"/>
      <c r="B299"/>
      <c r="C299"/>
      <c r="D299" s="224"/>
      <c r="E299"/>
    </row>
    <row r="300" spans="1:5" ht="12.75" x14ac:dyDescent="0.2">
      <c r="A300" s="225"/>
      <c r="B300"/>
      <c r="C300"/>
      <c r="D300" s="224"/>
      <c r="E300"/>
    </row>
    <row r="301" spans="1:5" ht="12.75" x14ac:dyDescent="0.2">
      <c r="A301" s="225"/>
      <c r="B301"/>
      <c r="C301"/>
      <c r="D301" s="224"/>
      <c r="E301"/>
    </row>
    <row r="302" spans="1:5" ht="12.75" x14ac:dyDescent="0.2">
      <c r="A302" s="225"/>
      <c r="B302"/>
      <c r="C302"/>
      <c r="D302" s="224"/>
      <c r="E302"/>
    </row>
    <row r="303" spans="1:5" ht="12.75" x14ac:dyDescent="0.2">
      <c r="A303" s="225"/>
      <c r="B303"/>
      <c r="C303"/>
      <c r="D303" s="224"/>
      <c r="E303"/>
    </row>
    <row r="304" spans="1:5" ht="12.75" x14ac:dyDescent="0.2">
      <c r="A304" s="225"/>
      <c r="B304"/>
      <c r="C304"/>
      <c r="D304" s="224"/>
      <c r="E304"/>
    </row>
    <row r="305" spans="1:5" ht="12.75" x14ac:dyDescent="0.2">
      <c r="A305" s="225"/>
      <c r="B305"/>
      <c r="C305"/>
      <c r="D305" s="224"/>
      <c r="E305"/>
    </row>
    <row r="306" spans="1:5" ht="12.75" x14ac:dyDescent="0.2">
      <c r="A306" s="225"/>
      <c r="B306"/>
      <c r="C306"/>
      <c r="D306" s="224"/>
      <c r="E306"/>
    </row>
    <row r="307" spans="1:5" ht="12.75" x14ac:dyDescent="0.2">
      <c r="A307" s="225"/>
      <c r="B307"/>
      <c r="C307"/>
      <c r="D307" s="224"/>
      <c r="E307"/>
    </row>
    <row r="308" spans="1:5" ht="12.75" x14ac:dyDescent="0.2">
      <c r="A308" s="225"/>
      <c r="B308"/>
      <c r="C308"/>
      <c r="D308" s="224"/>
      <c r="E308"/>
    </row>
    <row r="309" spans="1:5" ht="12.75" x14ac:dyDescent="0.2">
      <c r="A309" s="225"/>
      <c r="B309"/>
      <c r="C309"/>
      <c r="D309" s="224"/>
      <c r="E309"/>
    </row>
    <row r="310" spans="1:5" ht="12.75" x14ac:dyDescent="0.2">
      <c r="A310" s="225"/>
      <c r="B310"/>
      <c r="C310"/>
      <c r="D310" s="224"/>
      <c r="E310"/>
    </row>
    <row r="311" spans="1:5" ht="12.75" x14ac:dyDescent="0.2">
      <c r="A311" s="225"/>
      <c r="B311"/>
      <c r="C311"/>
      <c r="D311" s="224"/>
      <c r="E311"/>
    </row>
    <row r="312" spans="1:5" ht="12.75" x14ac:dyDescent="0.2">
      <c r="A312" s="225"/>
      <c r="B312"/>
      <c r="C312"/>
      <c r="D312" s="224"/>
      <c r="E312"/>
    </row>
    <row r="313" spans="1:5" ht="12.75" x14ac:dyDescent="0.2">
      <c r="A313" s="225"/>
      <c r="B313"/>
      <c r="C313"/>
      <c r="D313" s="224"/>
      <c r="E313"/>
    </row>
    <row r="314" spans="1:5" ht="12.75" x14ac:dyDescent="0.2">
      <c r="A314" s="225"/>
      <c r="B314"/>
      <c r="C314"/>
      <c r="D314" s="224"/>
      <c r="E314"/>
    </row>
    <row r="315" spans="1:5" ht="12.75" x14ac:dyDescent="0.2">
      <c r="A315" s="225"/>
      <c r="B315"/>
      <c r="C315"/>
      <c r="D315" s="224"/>
      <c r="E315"/>
    </row>
    <row r="316" spans="1:5" ht="12.75" x14ac:dyDescent="0.2">
      <c r="A316" s="225"/>
      <c r="B316"/>
      <c r="C316"/>
      <c r="D316" s="224"/>
      <c r="E316"/>
    </row>
    <row r="317" spans="1:5" ht="12.75" x14ac:dyDescent="0.2">
      <c r="A317" s="225"/>
      <c r="B317"/>
      <c r="C317"/>
      <c r="D317" s="224"/>
      <c r="E317"/>
    </row>
    <row r="318" spans="1:5" ht="12.75" x14ac:dyDescent="0.2">
      <c r="A318" s="225"/>
      <c r="B318"/>
      <c r="C318"/>
      <c r="D318" s="224"/>
      <c r="E318"/>
    </row>
    <row r="319" spans="1:5" ht="12.75" x14ac:dyDescent="0.2">
      <c r="A319" s="225"/>
      <c r="B319"/>
      <c r="C319"/>
      <c r="D319" s="224"/>
      <c r="E319"/>
    </row>
    <row r="320" spans="1:5" ht="12.75" x14ac:dyDescent="0.2">
      <c r="A320" s="225"/>
      <c r="B320"/>
      <c r="C320"/>
      <c r="D320" s="224"/>
      <c r="E320"/>
    </row>
    <row r="321" spans="1:5" ht="12.75" x14ac:dyDescent="0.2">
      <c r="A321" s="225"/>
      <c r="B321"/>
      <c r="C321"/>
      <c r="D321" s="224"/>
      <c r="E321"/>
    </row>
    <row r="322" spans="1:5" ht="12.75" x14ac:dyDescent="0.2">
      <c r="A322" s="225"/>
      <c r="B322"/>
      <c r="C322"/>
      <c r="D322" s="224"/>
      <c r="E322"/>
    </row>
    <row r="323" spans="1:5" ht="12.75" x14ac:dyDescent="0.2">
      <c r="A323" s="225"/>
      <c r="B323"/>
      <c r="C323"/>
      <c r="D323" s="224"/>
      <c r="E323"/>
    </row>
    <row r="324" spans="1:5" ht="12.75" x14ac:dyDescent="0.2">
      <c r="A324" s="225"/>
      <c r="B324"/>
      <c r="C324"/>
      <c r="D324" s="224"/>
      <c r="E324"/>
    </row>
    <row r="325" spans="1:5" ht="12.75" x14ac:dyDescent="0.2">
      <c r="A325" s="225"/>
      <c r="B325"/>
      <c r="C325"/>
      <c r="D325" s="224"/>
      <c r="E325"/>
    </row>
    <row r="326" spans="1:5" ht="12.75" x14ac:dyDescent="0.2">
      <c r="A326" s="225"/>
      <c r="B326"/>
      <c r="C326"/>
      <c r="D326" s="224"/>
      <c r="E326"/>
    </row>
    <row r="327" spans="1:5" ht="12.75" x14ac:dyDescent="0.2">
      <c r="A327" s="225"/>
      <c r="B327"/>
      <c r="C327"/>
      <c r="D327" s="224"/>
      <c r="E327"/>
    </row>
    <row r="328" spans="1:5" ht="12.75" x14ac:dyDescent="0.2">
      <c r="A328" s="225"/>
      <c r="B328"/>
      <c r="C328"/>
      <c r="D328" s="224"/>
      <c r="E328"/>
    </row>
    <row r="329" spans="1:5" ht="12.75" x14ac:dyDescent="0.2">
      <c r="A329" s="225"/>
      <c r="B329"/>
      <c r="C329"/>
      <c r="D329" s="224"/>
      <c r="E329"/>
    </row>
    <row r="330" spans="1:5" ht="12.75" x14ac:dyDescent="0.2">
      <c r="A330" s="225"/>
      <c r="B330"/>
      <c r="C330"/>
      <c r="D330" s="224"/>
      <c r="E330"/>
    </row>
    <row r="331" spans="1:5" ht="12.75" x14ac:dyDescent="0.2">
      <c r="A331" s="225"/>
      <c r="B331"/>
      <c r="C331"/>
      <c r="D331" s="224"/>
      <c r="E331"/>
    </row>
    <row r="332" spans="1:5" ht="12.75" x14ac:dyDescent="0.2">
      <c r="A332" s="225"/>
      <c r="B332"/>
      <c r="C332"/>
      <c r="D332" s="224"/>
      <c r="E332"/>
    </row>
    <row r="333" spans="1:5" ht="12.75" x14ac:dyDescent="0.2">
      <c r="A333" s="225"/>
      <c r="B333"/>
      <c r="C333"/>
      <c r="D333" s="224"/>
      <c r="E333"/>
    </row>
    <row r="334" spans="1:5" ht="12.75" x14ac:dyDescent="0.2">
      <c r="A334" s="225"/>
      <c r="B334"/>
      <c r="C334"/>
      <c r="D334" s="224"/>
      <c r="E334"/>
    </row>
    <row r="335" spans="1:5" ht="12.75" x14ac:dyDescent="0.2">
      <c r="A335" s="225"/>
      <c r="B335"/>
      <c r="C335"/>
      <c r="D335" s="224"/>
      <c r="E335"/>
    </row>
    <row r="336" spans="1:5" ht="12.75" x14ac:dyDescent="0.2">
      <c r="A336" s="225"/>
      <c r="B336"/>
      <c r="C336"/>
      <c r="D336" s="224"/>
      <c r="E336"/>
    </row>
    <row r="337" spans="1:5" ht="12.75" x14ac:dyDescent="0.2">
      <c r="A337" s="225"/>
      <c r="B337"/>
      <c r="C337"/>
      <c r="D337" s="224"/>
      <c r="E337"/>
    </row>
    <row r="338" spans="1:5" ht="12.75" x14ac:dyDescent="0.2">
      <c r="A338" s="225"/>
      <c r="B338"/>
      <c r="C338"/>
      <c r="D338" s="224"/>
      <c r="E338"/>
    </row>
    <row r="339" spans="1:5" ht="12.75" x14ac:dyDescent="0.2">
      <c r="A339" s="225"/>
      <c r="B339"/>
      <c r="C339"/>
      <c r="D339" s="224"/>
      <c r="E339"/>
    </row>
    <row r="340" spans="1:5" ht="12.75" x14ac:dyDescent="0.2">
      <c r="A340" s="225"/>
      <c r="B340"/>
      <c r="C340"/>
      <c r="D340" s="224"/>
      <c r="E340"/>
    </row>
    <row r="341" spans="1:5" ht="12.75" x14ac:dyDescent="0.2">
      <c r="A341" s="225"/>
      <c r="B341"/>
      <c r="C341"/>
      <c r="D341" s="224"/>
      <c r="E341"/>
    </row>
    <row r="342" spans="1:5" ht="12.75" x14ac:dyDescent="0.2">
      <c r="A342" s="225"/>
      <c r="B342"/>
      <c r="C342"/>
      <c r="D342" s="224"/>
      <c r="E342"/>
    </row>
    <row r="343" spans="1:5" ht="12.75" x14ac:dyDescent="0.2">
      <c r="A343" s="225"/>
      <c r="B343"/>
      <c r="C343"/>
      <c r="D343" s="224"/>
      <c r="E343"/>
    </row>
    <row r="344" spans="1:5" ht="12.75" x14ac:dyDescent="0.2">
      <c r="A344" s="225"/>
      <c r="B344"/>
      <c r="C344"/>
      <c r="D344" s="224"/>
      <c r="E344"/>
    </row>
    <row r="345" spans="1:5" ht="12.75" x14ac:dyDescent="0.2">
      <c r="A345" s="225"/>
      <c r="B345"/>
      <c r="C345"/>
      <c r="D345" s="224"/>
      <c r="E345"/>
    </row>
    <row r="346" spans="1:5" ht="12.75" x14ac:dyDescent="0.2">
      <c r="A346" s="225"/>
      <c r="B346"/>
      <c r="C346"/>
      <c r="D346" s="224"/>
      <c r="E346"/>
    </row>
    <row r="347" spans="1:5" ht="12.75" x14ac:dyDescent="0.2">
      <c r="A347" s="225"/>
      <c r="B347"/>
      <c r="C347"/>
      <c r="D347" s="224"/>
      <c r="E347"/>
    </row>
    <row r="348" spans="1:5" ht="12.75" x14ac:dyDescent="0.2">
      <c r="A348" s="225"/>
      <c r="B348"/>
      <c r="C348"/>
      <c r="D348" s="224"/>
      <c r="E348"/>
    </row>
    <row r="349" spans="1:5" ht="12.75" x14ac:dyDescent="0.2">
      <c r="A349" s="225"/>
      <c r="B349"/>
      <c r="C349"/>
      <c r="D349" s="224"/>
      <c r="E349"/>
    </row>
    <row r="350" spans="1:5" ht="12.75" x14ac:dyDescent="0.2">
      <c r="A350" s="225"/>
      <c r="B350"/>
      <c r="C350"/>
      <c r="D350" s="224"/>
      <c r="E350"/>
    </row>
    <row r="351" spans="1:5" ht="12.75" x14ac:dyDescent="0.2">
      <c r="A351" s="225"/>
      <c r="B351"/>
      <c r="C351"/>
      <c r="D351" s="224"/>
      <c r="E351"/>
    </row>
    <row r="352" spans="1:5" ht="12.75" x14ac:dyDescent="0.2">
      <c r="A352" s="225"/>
      <c r="B352"/>
      <c r="C352"/>
      <c r="D352" s="224"/>
      <c r="E352"/>
    </row>
    <row r="353" spans="1:5" ht="12.75" x14ac:dyDescent="0.2">
      <c r="A353" s="225"/>
      <c r="B353"/>
      <c r="C353"/>
      <c r="D353" s="224"/>
      <c r="E353"/>
    </row>
    <row r="354" spans="1:5" ht="12.75" x14ac:dyDescent="0.2">
      <c r="A354" s="225"/>
      <c r="B354"/>
      <c r="C354"/>
      <c r="D354" s="224"/>
      <c r="E354"/>
    </row>
    <row r="355" spans="1:5" ht="12.75" x14ac:dyDescent="0.2">
      <c r="A355" s="225"/>
      <c r="B355"/>
      <c r="C355"/>
      <c r="D355" s="224"/>
      <c r="E355"/>
    </row>
    <row r="356" spans="1:5" ht="12.75" x14ac:dyDescent="0.2">
      <c r="A356" s="225"/>
      <c r="B356"/>
      <c r="C356"/>
      <c r="D356" s="224"/>
      <c r="E356"/>
    </row>
    <row r="357" spans="1:5" ht="12.75" x14ac:dyDescent="0.2">
      <c r="A357" s="225"/>
      <c r="B357"/>
      <c r="C357"/>
      <c r="D357" s="224"/>
      <c r="E357"/>
    </row>
    <row r="358" spans="1:5" ht="12.75" x14ac:dyDescent="0.2">
      <c r="A358" s="225"/>
      <c r="B358"/>
      <c r="C358"/>
      <c r="D358" s="224"/>
      <c r="E358"/>
    </row>
    <row r="359" spans="1:5" ht="12.75" x14ac:dyDescent="0.2">
      <c r="A359" s="225"/>
      <c r="B359"/>
      <c r="C359"/>
      <c r="D359" s="224"/>
      <c r="E359"/>
    </row>
    <row r="360" spans="1:5" ht="12.75" x14ac:dyDescent="0.2">
      <c r="A360" s="225"/>
      <c r="B360"/>
      <c r="C360"/>
      <c r="D360" s="224"/>
      <c r="E360"/>
    </row>
    <row r="361" spans="1:5" ht="12.75" x14ac:dyDescent="0.2">
      <c r="A361" s="225"/>
      <c r="B361"/>
      <c r="C361"/>
      <c r="D361" s="224"/>
      <c r="E361"/>
    </row>
    <row r="362" spans="1:5" ht="12.75" x14ac:dyDescent="0.2">
      <c r="A362" s="225"/>
      <c r="B362"/>
      <c r="C362"/>
      <c r="D362" s="224"/>
      <c r="E362"/>
    </row>
    <row r="363" spans="1:5" ht="12.75" x14ac:dyDescent="0.2">
      <c r="A363" s="225"/>
      <c r="B363"/>
      <c r="C363"/>
      <c r="D363" s="224"/>
      <c r="E363"/>
    </row>
    <row r="364" spans="1:5" ht="12.75" x14ac:dyDescent="0.2">
      <c r="A364" s="225"/>
      <c r="B364"/>
      <c r="C364"/>
      <c r="D364" s="224"/>
      <c r="E364"/>
    </row>
    <row r="365" spans="1:5" ht="12.75" x14ac:dyDescent="0.2">
      <c r="A365" s="225"/>
      <c r="B365"/>
      <c r="C365"/>
      <c r="D365" s="224"/>
      <c r="E365"/>
    </row>
    <row r="366" spans="1:5" ht="12.75" x14ac:dyDescent="0.2">
      <c r="A366" s="225"/>
      <c r="B366"/>
      <c r="C366"/>
      <c r="D366" s="224"/>
      <c r="E366"/>
    </row>
    <row r="367" spans="1:5" ht="12.75" x14ac:dyDescent="0.2">
      <c r="A367" s="225"/>
      <c r="B367"/>
      <c r="C367"/>
      <c r="D367" s="224"/>
      <c r="E367"/>
    </row>
    <row r="368" spans="1:5" ht="12.75" x14ac:dyDescent="0.2">
      <c r="A368" s="225"/>
      <c r="B368"/>
      <c r="C368"/>
      <c r="D368" s="224"/>
      <c r="E368"/>
    </row>
    <row r="369" spans="1:5" ht="12.75" x14ac:dyDescent="0.2">
      <c r="A369" s="225"/>
      <c r="B369"/>
      <c r="C369"/>
      <c r="D369" s="224"/>
      <c r="E369"/>
    </row>
    <row r="370" spans="1:5" ht="12.75" x14ac:dyDescent="0.2">
      <c r="A370" s="225"/>
      <c r="B370"/>
      <c r="C370"/>
      <c r="D370" s="224"/>
      <c r="E370"/>
    </row>
    <row r="371" spans="1:5" ht="12.75" x14ac:dyDescent="0.2">
      <c r="A371" s="225"/>
      <c r="B371"/>
      <c r="C371"/>
      <c r="D371" s="224"/>
      <c r="E371"/>
    </row>
    <row r="372" spans="1:5" ht="12.75" x14ac:dyDescent="0.2">
      <c r="A372" s="225"/>
      <c r="B372"/>
      <c r="C372"/>
      <c r="D372" s="224"/>
      <c r="E372"/>
    </row>
    <row r="373" spans="1:5" ht="12.75" x14ac:dyDescent="0.2">
      <c r="A373" s="225"/>
      <c r="B373"/>
      <c r="C373"/>
      <c r="D373" s="224"/>
      <c r="E373"/>
    </row>
    <row r="374" spans="1:5" ht="12.75" x14ac:dyDescent="0.2">
      <c r="A374" s="225"/>
      <c r="B374"/>
      <c r="C374"/>
      <c r="D374" s="224"/>
      <c r="E374"/>
    </row>
    <row r="375" spans="1:5" ht="12.75" x14ac:dyDescent="0.2">
      <c r="A375" s="225"/>
      <c r="B375"/>
      <c r="C375"/>
      <c r="D375" s="224"/>
      <c r="E375"/>
    </row>
    <row r="376" spans="1:5" ht="12.75" x14ac:dyDescent="0.2">
      <c r="A376" s="225"/>
      <c r="B376"/>
      <c r="C376"/>
      <c r="D376" s="224"/>
      <c r="E376"/>
    </row>
    <row r="377" spans="1:5" ht="12.75" x14ac:dyDescent="0.2">
      <c r="A377" s="225"/>
      <c r="B377"/>
      <c r="C377"/>
      <c r="D377" s="224"/>
      <c r="E377"/>
    </row>
    <row r="378" spans="1:5" ht="12.75" x14ac:dyDescent="0.2">
      <c r="A378" s="225"/>
      <c r="B378"/>
      <c r="C378"/>
      <c r="D378" s="224"/>
      <c r="E378"/>
    </row>
    <row r="379" spans="1:5" ht="12.75" x14ac:dyDescent="0.2">
      <c r="A379" s="225"/>
      <c r="B379"/>
      <c r="C379"/>
      <c r="D379" s="224"/>
      <c r="E379"/>
    </row>
    <row r="380" spans="1:5" ht="12.75" x14ac:dyDescent="0.2">
      <c r="A380" s="225"/>
      <c r="B380"/>
      <c r="C380"/>
      <c r="D380" s="224"/>
      <c r="E380"/>
    </row>
    <row r="381" spans="1:5" ht="12.75" x14ac:dyDescent="0.2">
      <c r="A381" s="225"/>
      <c r="B381"/>
      <c r="C381"/>
      <c r="D381" s="224"/>
      <c r="E381"/>
    </row>
    <row r="382" spans="1:5" ht="12.75" x14ac:dyDescent="0.2">
      <c r="A382" s="225"/>
      <c r="B382"/>
      <c r="C382"/>
      <c r="D382" s="224"/>
      <c r="E382"/>
    </row>
    <row r="383" spans="1:5" ht="12.75" x14ac:dyDescent="0.2">
      <c r="A383" s="225"/>
      <c r="B383"/>
      <c r="C383"/>
      <c r="D383" s="224"/>
      <c r="E383"/>
    </row>
    <row r="384" spans="1:5" ht="12.75" x14ac:dyDescent="0.2">
      <c r="A384" s="225"/>
      <c r="B384"/>
      <c r="C384"/>
      <c r="D384" s="224"/>
      <c r="E384"/>
    </row>
    <row r="385" spans="1:5" ht="12.75" x14ac:dyDescent="0.2">
      <c r="A385" s="225"/>
      <c r="B385"/>
      <c r="C385"/>
      <c r="D385" s="224"/>
      <c r="E385"/>
    </row>
    <row r="386" spans="1:5" ht="12.75" x14ac:dyDescent="0.2">
      <c r="A386" s="225"/>
      <c r="B386"/>
      <c r="C386"/>
      <c r="D386" s="224"/>
      <c r="E386"/>
    </row>
    <row r="387" spans="1:5" ht="12.75" x14ac:dyDescent="0.2">
      <c r="A387" s="225"/>
      <c r="B387"/>
      <c r="C387"/>
      <c r="D387" s="224"/>
      <c r="E387"/>
    </row>
    <row r="388" spans="1:5" ht="12.75" x14ac:dyDescent="0.2">
      <c r="A388" s="225"/>
      <c r="B388"/>
      <c r="C388"/>
      <c r="D388" s="224"/>
      <c r="E388"/>
    </row>
    <row r="389" spans="1:5" ht="12.75" x14ac:dyDescent="0.2">
      <c r="A389" s="225"/>
      <c r="B389"/>
      <c r="C389"/>
      <c r="D389" s="224"/>
      <c r="E389"/>
    </row>
    <row r="390" spans="1:5" ht="12.75" x14ac:dyDescent="0.2">
      <c r="A390" s="225"/>
      <c r="B390"/>
      <c r="C390"/>
      <c r="D390" s="224"/>
      <c r="E390"/>
    </row>
    <row r="391" spans="1:5" ht="12.75" x14ac:dyDescent="0.2">
      <c r="A391" s="225"/>
      <c r="B391"/>
      <c r="C391"/>
      <c r="D391" s="224"/>
      <c r="E391"/>
    </row>
    <row r="392" spans="1:5" ht="12.75" x14ac:dyDescent="0.2">
      <c r="A392" s="225"/>
      <c r="B392"/>
      <c r="C392"/>
      <c r="D392" s="224"/>
      <c r="E392"/>
    </row>
    <row r="393" spans="1:5" ht="12.75" x14ac:dyDescent="0.2">
      <c r="A393" s="225"/>
      <c r="B393"/>
      <c r="C393"/>
      <c r="D393" s="224"/>
      <c r="E393"/>
    </row>
    <row r="394" spans="1:5" ht="12.75" x14ac:dyDescent="0.2">
      <c r="A394" s="225"/>
      <c r="B394"/>
      <c r="C394"/>
      <c r="D394" s="224"/>
      <c r="E394"/>
    </row>
    <row r="395" spans="1:5" ht="12.75" x14ac:dyDescent="0.2">
      <c r="A395" s="225"/>
      <c r="B395"/>
      <c r="C395"/>
      <c r="D395" s="224"/>
      <c r="E395"/>
    </row>
    <row r="396" spans="1:5" ht="12.75" x14ac:dyDescent="0.2">
      <c r="A396" s="225"/>
      <c r="B396"/>
      <c r="C396"/>
      <c r="D396" s="224"/>
      <c r="E396"/>
    </row>
    <row r="397" spans="1:5" ht="12.75" x14ac:dyDescent="0.2">
      <c r="A397" s="225"/>
      <c r="B397"/>
      <c r="C397"/>
      <c r="D397" s="224"/>
      <c r="E397"/>
    </row>
    <row r="398" spans="1:5" ht="12.75" x14ac:dyDescent="0.2">
      <c r="A398" s="225"/>
      <c r="B398"/>
      <c r="C398"/>
      <c r="D398" s="224"/>
      <c r="E398"/>
    </row>
    <row r="399" spans="1:5" ht="12.75" x14ac:dyDescent="0.2">
      <c r="A399" s="225"/>
      <c r="B399"/>
      <c r="C399"/>
      <c r="D399" s="224"/>
      <c r="E399"/>
    </row>
    <row r="400" spans="1:5" ht="12.75" x14ac:dyDescent="0.2">
      <c r="A400" s="225"/>
      <c r="B400"/>
      <c r="C400"/>
      <c r="D400" s="224"/>
      <c r="E400"/>
    </row>
    <row r="401" spans="1:5" ht="12.75" x14ac:dyDescent="0.2">
      <c r="A401" s="225"/>
      <c r="B401"/>
      <c r="C401"/>
      <c r="D401" s="224"/>
      <c r="E401"/>
    </row>
    <row r="402" spans="1:5" ht="12.75" x14ac:dyDescent="0.2">
      <c r="A402" s="225"/>
      <c r="B402"/>
      <c r="C402"/>
      <c r="D402" s="224"/>
      <c r="E402"/>
    </row>
    <row r="403" spans="1:5" ht="12.75" x14ac:dyDescent="0.2">
      <c r="A403" s="225"/>
      <c r="B403"/>
      <c r="C403"/>
      <c r="D403" s="224"/>
      <c r="E403"/>
    </row>
    <row r="404" spans="1:5" ht="12.75" x14ac:dyDescent="0.2">
      <c r="A404" s="225"/>
      <c r="B404"/>
      <c r="C404"/>
      <c r="D404" s="224"/>
      <c r="E404"/>
    </row>
    <row r="405" spans="1:5" ht="12.75" x14ac:dyDescent="0.2">
      <c r="A405" s="225"/>
      <c r="B405"/>
      <c r="C405"/>
      <c r="D405" s="224"/>
      <c r="E405"/>
    </row>
    <row r="406" spans="1:5" ht="12.75" x14ac:dyDescent="0.2">
      <c r="A406" s="225"/>
      <c r="B406"/>
      <c r="C406"/>
      <c r="D406" s="224"/>
      <c r="E406"/>
    </row>
    <row r="407" spans="1:5" ht="12.75" x14ac:dyDescent="0.2">
      <c r="A407" s="225"/>
      <c r="B407"/>
      <c r="C407"/>
      <c r="D407" s="224"/>
      <c r="E407"/>
    </row>
    <row r="408" spans="1:5" ht="12.75" x14ac:dyDescent="0.2">
      <c r="A408" s="225"/>
      <c r="B408"/>
      <c r="C408"/>
      <c r="D408" s="224"/>
      <c r="E408"/>
    </row>
    <row r="409" spans="1:5" ht="12.75" x14ac:dyDescent="0.2">
      <c r="A409" s="225"/>
      <c r="B409"/>
      <c r="C409"/>
      <c r="D409" s="224"/>
      <c r="E409"/>
    </row>
    <row r="410" spans="1:5" ht="12.75" x14ac:dyDescent="0.2">
      <c r="A410" s="225"/>
      <c r="B410"/>
      <c r="C410"/>
      <c r="D410" s="224"/>
      <c r="E410"/>
    </row>
    <row r="411" spans="1:5" ht="12.75" x14ac:dyDescent="0.2">
      <c r="A411" s="225"/>
      <c r="B411"/>
      <c r="C411"/>
      <c r="D411" s="224"/>
      <c r="E411"/>
    </row>
    <row r="412" spans="1:5" ht="12.75" x14ac:dyDescent="0.2">
      <c r="A412" s="225"/>
      <c r="B412"/>
      <c r="C412"/>
      <c r="D412" s="224"/>
      <c r="E412"/>
    </row>
    <row r="413" spans="1:5" ht="12.75" x14ac:dyDescent="0.2">
      <c r="A413" s="225"/>
      <c r="B413"/>
      <c r="C413"/>
      <c r="D413" s="224"/>
      <c r="E413"/>
    </row>
    <row r="414" spans="1:5" ht="12.75" x14ac:dyDescent="0.2">
      <c r="A414" s="225"/>
      <c r="B414"/>
      <c r="C414"/>
      <c r="D414" s="224"/>
      <c r="E414"/>
    </row>
    <row r="415" spans="1:5" ht="12.75" x14ac:dyDescent="0.2">
      <c r="A415" s="225"/>
      <c r="B415"/>
      <c r="C415"/>
      <c r="D415" s="224"/>
      <c r="E415"/>
    </row>
    <row r="416" spans="1:5" ht="12.75" x14ac:dyDescent="0.2">
      <c r="A416" s="225"/>
      <c r="B416"/>
      <c r="C416"/>
      <c r="D416" s="224"/>
      <c r="E416"/>
    </row>
    <row r="417" spans="1:5" ht="12.75" x14ac:dyDescent="0.2">
      <c r="A417" s="225"/>
      <c r="B417"/>
      <c r="C417"/>
      <c r="D417" s="224"/>
      <c r="E417"/>
    </row>
    <row r="418" spans="1:5" ht="12.75" x14ac:dyDescent="0.2">
      <c r="A418" s="225"/>
      <c r="B418"/>
      <c r="C418"/>
      <c r="D418" s="224"/>
      <c r="E418"/>
    </row>
    <row r="419" spans="1:5" ht="12.75" x14ac:dyDescent="0.2">
      <c r="A419" s="225"/>
      <c r="B419"/>
      <c r="C419"/>
      <c r="D419" s="224"/>
      <c r="E419"/>
    </row>
    <row r="420" spans="1:5" ht="12.75" x14ac:dyDescent="0.2">
      <c r="A420" s="225"/>
      <c r="B420"/>
      <c r="C420"/>
      <c r="D420" s="224"/>
      <c r="E420"/>
    </row>
    <row r="421" spans="1:5" ht="12.75" x14ac:dyDescent="0.2">
      <c r="A421" s="225"/>
      <c r="B421"/>
      <c r="C421"/>
      <c r="D421" s="224"/>
      <c r="E421"/>
    </row>
    <row r="422" spans="1:5" ht="12.75" x14ac:dyDescent="0.2">
      <c r="A422" s="225"/>
      <c r="B422"/>
      <c r="C422"/>
      <c r="D422" s="224"/>
      <c r="E422"/>
    </row>
    <row r="423" spans="1:5" ht="12.75" x14ac:dyDescent="0.2">
      <c r="A423" s="225"/>
      <c r="B423"/>
      <c r="C423"/>
      <c r="D423" s="224"/>
      <c r="E423"/>
    </row>
    <row r="424" spans="1:5" ht="12.75" x14ac:dyDescent="0.2">
      <c r="A424" s="225"/>
      <c r="B424"/>
      <c r="C424"/>
      <c r="D424" s="224"/>
      <c r="E424"/>
    </row>
    <row r="425" spans="1:5" ht="12.75" x14ac:dyDescent="0.2">
      <c r="A425" s="225"/>
      <c r="B425"/>
      <c r="C425"/>
      <c r="D425" s="224"/>
      <c r="E425"/>
    </row>
    <row r="426" spans="1:5" ht="12.75" x14ac:dyDescent="0.2">
      <c r="A426" s="225"/>
      <c r="B426"/>
      <c r="C426"/>
      <c r="D426" s="224"/>
      <c r="E426"/>
    </row>
    <row r="427" spans="1:5" ht="12.75" x14ac:dyDescent="0.2">
      <c r="A427" s="225"/>
      <c r="B427"/>
      <c r="C427"/>
      <c r="D427" s="224"/>
      <c r="E427"/>
    </row>
    <row r="428" spans="1:5" ht="12.75" x14ac:dyDescent="0.2">
      <c r="A428" s="225"/>
      <c r="B428"/>
      <c r="C428"/>
      <c r="D428" s="224"/>
      <c r="E428"/>
    </row>
    <row r="429" spans="1:5" ht="12.75" x14ac:dyDescent="0.2">
      <c r="A429" s="225"/>
      <c r="B429"/>
      <c r="C429"/>
      <c r="D429" s="224"/>
      <c r="E429"/>
    </row>
    <row r="430" spans="1:5" ht="12.75" x14ac:dyDescent="0.2">
      <c r="A430" s="225"/>
      <c r="B430"/>
      <c r="C430"/>
      <c r="D430" s="224"/>
      <c r="E430"/>
    </row>
    <row r="431" spans="1:5" ht="12.75" x14ac:dyDescent="0.2">
      <c r="A431" s="225"/>
      <c r="B431"/>
      <c r="C431"/>
      <c r="D431" s="224"/>
      <c r="E431"/>
    </row>
    <row r="432" spans="1:5" ht="12.75" x14ac:dyDescent="0.2">
      <c r="A432" s="225"/>
      <c r="B432"/>
      <c r="C432"/>
      <c r="D432" s="224"/>
      <c r="E432"/>
    </row>
    <row r="433" spans="1:5" ht="12.75" x14ac:dyDescent="0.2">
      <c r="A433" s="225"/>
      <c r="B433"/>
      <c r="C433"/>
      <c r="D433" s="224"/>
      <c r="E433"/>
    </row>
    <row r="434" spans="1:5" ht="12.75" x14ac:dyDescent="0.2">
      <c r="A434" s="225"/>
      <c r="B434"/>
      <c r="C434"/>
      <c r="D434" s="224"/>
      <c r="E434"/>
    </row>
    <row r="435" spans="1:5" ht="12.75" x14ac:dyDescent="0.2">
      <c r="A435" s="225"/>
      <c r="B435"/>
      <c r="C435"/>
      <c r="D435" s="224"/>
      <c r="E435"/>
    </row>
    <row r="436" spans="1:5" ht="12.75" x14ac:dyDescent="0.2">
      <c r="A436" s="225"/>
      <c r="B436"/>
      <c r="C436"/>
      <c r="D436" s="224"/>
      <c r="E436"/>
    </row>
    <row r="437" spans="1:5" ht="12.75" x14ac:dyDescent="0.2">
      <c r="A437" s="225"/>
      <c r="B437"/>
      <c r="C437"/>
      <c r="D437" s="224"/>
      <c r="E437"/>
    </row>
    <row r="438" spans="1:5" ht="12.75" x14ac:dyDescent="0.2">
      <c r="A438" s="225"/>
      <c r="B438"/>
      <c r="C438"/>
      <c r="D438" s="224"/>
      <c r="E438"/>
    </row>
    <row r="439" spans="1:5" ht="12.75" x14ac:dyDescent="0.2">
      <c r="A439" s="225"/>
      <c r="B439"/>
      <c r="C439"/>
      <c r="D439" s="224"/>
      <c r="E439"/>
    </row>
    <row r="440" spans="1:5" ht="12.75" x14ac:dyDescent="0.2">
      <c r="A440" s="225"/>
      <c r="B440"/>
      <c r="C440"/>
      <c r="D440" s="224"/>
      <c r="E440"/>
    </row>
    <row r="441" spans="1:5" ht="12.75" x14ac:dyDescent="0.2">
      <c r="A441" s="225"/>
      <c r="B441"/>
      <c r="C441"/>
      <c r="D441" s="224"/>
      <c r="E441"/>
    </row>
    <row r="442" spans="1:5" ht="12.75" x14ac:dyDescent="0.2">
      <c r="A442" s="225"/>
      <c r="B442"/>
      <c r="C442"/>
      <c r="D442" s="224"/>
      <c r="E442"/>
    </row>
    <row r="443" spans="1:5" ht="12.75" x14ac:dyDescent="0.2">
      <c r="A443" s="225"/>
      <c r="B443"/>
      <c r="C443"/>
      <c r="D443" s="224"/>
      <c r="E443"/>
    </row>
    <row r="444" spans="1:5" ht="12.75" x14ac:dyDescent="0.2">
      <c r="A444" s="225"/>
      <c r="B444"/>
      <c r="C444"/>
      <c r="D444" s="224"/>
      <c r="E444"/>
    </row>
    <row r="445" spans="1:5" ht="12.75" x14ac:dyDescent="0.2">
      <c r="A445" s="225"/>
      <c r="B445"/>
      <c r="C445"/>
      <c r="D445" s="224"/>
      <c r="E445"/>
    </row>
    <row r="446" spans="1:5" ht="12.75" x14ac:dyDescent="0.2">
      <c r="A446" s="225"/>
      <c r="B446"/>
      <c r="C446"/>
      <c r="D446" s="224"/>
      <c r="E446"/>
    </row>
    <row r="447" spans="1:5" ht="12.75" x14ac:dyDescent="0.2">
      <c r="A447" s="225"/>
      <c r="B447"/>
      <c r="C447"/>
      <c r="D447" s="224"/>
      <c r="E447"/>
    </row>
    <row r="448" spans="1:5" ht="12.75" x14ac:dyDescent="0.2">
      <c r="A448" s="225"/>
      <c r="B448"/>
      <c r="C448"/>
      <c r="D448" s="224"/>
      <c r="E448"/>
    </row>
    <row r="449" spans="1:5" ht="12.75" x14ac:dyDescent="0.2">
      <c r="A449" s="225"/>
      <c r="B449"/>
      <c r="C449"/>
      <c r="D449" s="224"/>
      <c r="E449"/>
    </row>
    <row r="450" spans="1:5" ht="12.75" x14ac:dyDescent="0.2">
      <c r="A450" s="225"/>
      <c r="B450"/>
      <c r="C450"/>
      <c r="D450" s="224"/>
      <c r="E450"/>
    </row>
    <row r="451" spans="1:5" ht="12.75" x14ac:dyDescent="0.2">
      <c r="A451" s="225"/>
      <c r="B451"/>
      <c r="C451"/>
      <c r="D451" s="224"/>
      <c r="E451"/>
    </row>
    <row r="452" spans="1:5" ht="12.75" x14ac:dyDescent="0.2">
      <c r="A452" s="225"/>
      <c r="B452"/>
      <c r="C452"/>
      <c r="D452" s="224"/>
      <c r="E452"/>
    </row>
    <row r="453" spans="1:5" ht="12.75" x14ac:dyDescent="0.2">
      <c r="A453" s="225"/>
      <c r="B453"/>
      <c r="C453"/>
      <c r="D453" s="224"/>
      <c r="E453"/>
    </row>
    <row r="454" spans="1:5" ht="12.75" x14ac:dyDescent="0.2">
      <c r="A454" s="225"/>
      <c r="B454"/>
      <c r="C454"/>
      <c r="D454" s="224"/>
      <c r="E454"/>
    </row>
    <row r="455" spans="1:5" ht="12.75" x14ac:dyDescent="0.2">
      <c r="A455" s="225"/>
      <c r="B455"/>
      <c r="C455"/>
      <c r="D455" s="224"/>
      <c r="E455"/>
    </row>
    <row r="456" spans="1:5" ht="12.75" x14ac:dyDescent="0.2">
      <c r="A456" s="225"/>
      <c r="B456"/>
      <c r="C456"/>
      <c r="D456" s="224"/>
      <c r="E456"/>
    </row>
    <row r="457" spans="1:5" ht="12.75" x14ac:dyDescent="0.2">
      <c r="A457" s="225"/>
      <c r="B457"/>
      <c r="C457"/>
      <c r="D457" s="224"/>
      <c r="E457"/>
    </row>
    <row r="458" spans="1:5" ht="12.75" x14ac:dyDescent="0.2">
      <c r="A458" s="225"/>
      <c r="B458"/>
      <c r="C458"/>
      <c r="D458" s="224"/>
      <c r="E458"/>
    </row>
    <row r="459" spans="1:5" ht="12.75" x14ac:dyDescent="0.2">
      <c r="A459" s="225"/>
      <c r="B459"/>
      <c r="C459"/>
      <c r="D459" s="224"/>
      <c r="E459"/>
    </row>
    <row r="460" spans="1:5" ht="12.75" x14ac:dyDescent="0.2">
      <c r="A460" s="225"/>
      <c r="B460"/>
      <c r="C460"/>
      <c r="D460" s="224"/>
      <c r="E460"/>
    </row>
    <row r="461" spans="1:5" ht="12.75" x14ac:dyDescent="0.2">
      <c r="A461" s="225"/>
      <c r="B461"/>
      <c r="C461"/>
      <c r="D461" s="224"/>
      <c r="E461"/>
    </row>
    <row r="462" spans="1:5" ht="12.75" x14ac:dyDescent="0.2">
      <c r="A462" s="225"/>
      <c r="B462"/>
      <c r="C462"/>
      <c r="D462" s="224"/>
      <c r="E462"/>
    </row>
    <row r="463" spans="1:5" ht="12.75" x14ac:dyDescent="0.2">
      <c r="A463" s="225"/>
      <c r="B463"/>
      <c r="C463"/>
      <c r="D463" s="224"/>
      <c r="E463"/>
    </row>
    <row r="464" spans="1:5" ht="12.75" x14ac:dyDescent="0.2">
      <c r="A464" s="225"/>
      <c r="B464"/>
      <c r="C464"/>
      <c r="D464" s="224"/>
      <c r="E464"/>
    </row>
    <row r="465" spans="1:5" ht="12.75" x14ac:dyDescent="0.2">
      <c r="A465" s="225"/>
      <c r="B465"/>
      <c r="C465"/>
      <c r="D465" s="224"/>
      <c r="E465"/>
    </row>
    <row r="466" spans="1:5" ht="12.75" x14ac:dyDescent="0.2">
      <c r="A466" s="225"/>
      <c r="B466"/>
      <c r="C466"/>
      <c r="D466" s="224"/>
      <c r="E466"/>
    </row>
    <row r="467" spans="1:5" ht="12.75" x14ac:dyDescent="0.2">
      <c r="A467" s="225"/>
      <c r="B467"/>
      <c r="C467"/>
      <c r="D467" s="224"/>
      <c r="E467"/>
    </row>
    <row r="468" spans="1:5" ht="12.75" x14ac:dyDescent="0.2">
      <c r="A468" s="225"/>
      <c r="B468"/>
      <c r="C468"/>
      <c r="D468" s="224"/>
      <c r="E468"/>
    </row>
    <row r="469" spans="1:5" ht="12.75" x14ac:dyDescent="0.2">
      <c r="A469" s="225"/>
      <c r="B469"/>
      <c r="C469"/>
      <c r="D469" s="224"/>
      <c r="E469"/>
    </row>
    <row r="470" spans="1:5" ht="12.75" x14ac:dyDescent="0.2">
      <c r="A470" s="225"/>
      <c r="B470"/>
      <c r="C470"/>
      <c r="D470" s="224"/>
      <c r="E470"/>
    </row>
    <row r="471" spans="1:5" ht="12.75" x14ac:dyDescent="0.2">
      <c r="A471" s="225"/>
      <c r="B471"/>
      <c r="C471"/>
      <c r="D471" s="224"/>
      <c r="E471"/>
    </row>
    <row r="472" spans="1:5" ht="12.75" x14ac:dyDescent="0.2">
      <c r="A472" s="225"/>
      <c r="B472"/>
      <c r="C472"/>
      <c r="D472" s="224"/>
      <c r="E472"/>
    </row>
    <row r="473" spans="1:5" ht="12.75" x14ac:dyDescent="0.2">
      <c r="A473" s="225"/>
      <c r="B473"/>
      <c r="C473"/>
      <c r="D473" s="224"/>
      <c r="E473"/>
    </row>
    <row r="474" spans="1:5" ht="12.75" x14ac:dyDescent="0.2">
      <c r="A474" s="225"/>
      <c r="B474"/>
      <c r="C474"/>
      <c r="D474" s="224"/>
      <c r="E474"/>
    </row>
    <row r="475" spans="1:5" ht="12.75" x14ac:dyDescent="0.2">
      <c r="A475" s="225"/>
      <c r="B475"/>
      <c r="C475"/>
      <c r="D475" s="224"/>
      <c r="E475"/>
    </row>
    <row r="476" spans="1:5" ht="12.75" x14ac:dyDescent="0.2">
      <c r="A476" s="225"/>
      <c r="B476"/>
      <c r="C476"/>
      <c r="D476" s="224"/>
      <c r="E476"/>
    </row>
    <row r="477" spans="1:5" ht="12.75" x14ac:dyDescent="0.2">
      <c r="A477" s="225"/>
      <c r="B477"/>
      <c r="C477"/>
      <c r="D477" s="224"/>
      <c r="E477"/>
    </row>
    <row r="478" spans="1:5" ht="12.75" x14ac:dyDescent="0.2">
      <c r="A478" s="225"/>
      <c r="B478"/>
      <c r="C478"/>
      <c r="D478" s="224"/>
      <c r="E478"/>
    </row>
    <row r="479" spans="1:5" ht="12.75" x14ac:dyDescent="0.2">
      <c r="A479" s="225"/>
      <c r="B479"/>
      <c r="C479"/>
      <c r="D479" s="224"/>
      <c r="E479"/>
    </row>
    <row r="480" spans="1:5" ht="12.75" x14ac:dyDescent="0.2">
      <c r="A480" s="225"/>
      <c r="B480"/>
      <c r="C480"/>
      <c r="D480" s="224"/>
      <c r="E480"/>
    </row>
    <row r="481" spans="1:5" ht="12.75" x14ac:dyDescent="0.2">
      <c r="A481" s="225"/>
      <c r="B481"/>
      <c r="C481"/>
      <c r="D481" s="224"/>
      <c r="E481"/>
    </row>
    <row r="482" spans="1:5" ht="12.75" x14ac:dyDescent="0.2">
      <c r="A482" s="225"/>
      <c r="B482"/>
      <c r="C482"/>
      <c r="D482" s="224"/>
      <c r="E482"/>
    </row>
    <row r="483" spans="1:5" ht="12.75" x14ac:dyDescent="0.2">
      <c r="A483" s="225"/>
      <c r="B483"/>
      <c r="C483"/>
      <c r="D483" s="224"/>
      <c r="E483"/>
    </row>
    <row r="484" spans="1:5" ht="12.75" x14ac:dyDescent="0.2">
      <c r="A484" s="225"/>
      <c r="B484"/>
      <c r="C484"/>
      <c r="D484" s="224"/>
      <c r="E484"/>
    </row>
    <row r="485" spans="1:5" ht="12.75" x14ac:dyDescent="0.2">
      <c r="A485" s="225"/>
      <c r="B485"/>
      <c r="C485"/>
      <c r="D485" s="224"/>
      <c r="E485"/>
    </row>
    <row r="486" spans="1:5" ht="12.75" x14ac:dyDescent="0.2">
      <c r="A486" s="225"/>
      <c r="B486"/>
      <c r="C486"/>
      <c r="D486" s="224"/>
      <c r="E486"/>
    </row>
    <row r="487" spans="1:5" ht="12.75" x14ac:dyDescent="0.2">
      <c r="A487" s="225"/>
      <c r="B487"/>
      <c r="C487"/>
      <c r="D487" s="224"/>
      <c r="E487"/>
    </row>
    <row r="488" spans="1:5" ht="12.75" x14ac:dyDescent="0.2">
      <c r="A488" s="225"/>
      <c r="B488"/>
      <c r="C488"/>
      <c r="D488" s="224"/>
      <c r="E488"/>
    </row>
    <row r="489" spans="1:5" ht="12.75" x14ac:dyDescent="0.2">
      <c r="A489" s="225"/>
      <c r="B489"/>
      <c r="C489"/>
      <c r="D489" s="224"/>
      <c r="E489"/>
    </row>
    <row r="490" spans="1:5" ht="12.75" x14ac:dyDescent="0.2">
      <c r="A490" s="225"/>
      <c r="B490"/>
      <c r="C490"/>
      <c r="D490" s="224"/>
      <c r="E490"/>
    </row>
    <row r="491" spans="1:5" ht="12.75" x14ac:dyDescent="0.2">
      <c r="A491" s="225"/>
      <c r="B491"/>
      <c r="C491"/>
      <c r="D491" s="224"/>
      <c r="E491"/>
    </row>
    <row r="492" spans="1:5" ht="12.75" x14ac:dyDescent="0.2">
      <c r="A492" s="225"/>
      <c r="B492"/>
      <c r="C492"/>
      <c r="D492" s="224"/>
      <c r="E492"/>
    </row>
    <row r="493" spans="1:5" ht="12.75" x14ac:dyDescent="0.2">
      <c r="A493" s="225"/>
      <c r="B493"/>
      <c r="C493"/>
      <c r="D493" s="224"/>
      <c r="E493"/>
    </row>
    <row r="494" spans="1:5" ht="12.75" x14ac:dyDescent="0.2">
      <c r="A494" s="225"/>
      <c r="B494"/>
      <c r="C494"/>
      <c r="D494" s="224"/>
      <c r="E494"/>
    </row>
    <row r="495" spans="1:5" ht="12.75" x14ac:dyDescent="0.2">
      <c r="A495" s="225"/>
      <c r="B495"/>
      <c r="C495"/>
      <c r="D495" s="224"/>
      <c r="E495"/>
    </row>
    <row r="496" spans="1:5" ht="12.75" x14ac:dyDescent="0.2">
      <c r="A496" s="225"/>
      <c r="B496"/>
      <c r="C496"/>
      <c r="D496" s="224"/>
      <c r="E496"/>
    </row>
    <row r="497" spans="1:5" ht="12.75" x14ac:dyDescent="0.2">
      <c r="A497" s="225"/>
      <c r="B497"/>
      <c r="C497"/>
      <c r="D497" s="224"/>
      <c r="E497"/>
    </row>
    <row r="498" spans="1:5" ht="12.75" x14ac:dyDescent="0.2">
      <c r="A498" s="225"/>
      <c r="B498"/>
      <c r="C498"/>
      <c r="D498" s="224"/>
      <c r="E498"/>
    </row>
    <row r="499" spans="1:5" ht="12.75" x14ac:dyDescent="0.2">
      <c r="A499" s="225"/>
      <c r="B499"/>
      <c r="C499"/>
      <c r="D499" s="224"/>
      <c r="E499"/>
    </row>
    <row r="500" spans="1:5" ht="12.75" x14ac:dyDescent="0.2">
      <c r="A500" s="225"/>
      <c r="B500"/>
      <c r="C500"/>
      <c r="D500" s="224"/>
      <c r="E500"/>
    </row>
    <row r="501" spans="1:5" ht="12.75" x14ac:dyDescent="0.2">
      <c r="A501" s="225"/>
      <c r="B501"/>
      <c r="C501"/>
      <c r="D501" s="224"/>
      <c r="E501"/>
    </row>
    <row r="502" spans="1:5" ht="12.75" x14ac:dyDescent="0.2">
      <c r="A502" s="225"/>
      <c r="B502"/>
      <c r="C502"/>
      <c r="D502" s="224"/>
      <c r="E502"/>
    </row>
    <row r="503" spans="1:5" ht="12.75" x14ac:dyDescent="0.2">
      <c r="A503" s="225"/>
      <c r="B503"/>
      <c r="C503"/>
      <c r="D503" s="224"/>
      <c r="E503"/>
    </row>
    <row r="504" spans="1:5" ht="12.75" x14ac:dyDescent="0.2">
      <c r="A504" s="225"/>
      <c r="B504"/>
      <c r="C504"/>
      <c r="D504" s="224"/>
      <c r="E504"/>
    </row>
    <row r="505" spans="1:5" ht="12.75" x14ac:dyDescent="0.2">
      <c r="A505" s="225"/>
      <c r="B505"/>
      <c r="C505"/>
      <c r="D505" s="224"/>
      <c r="E505"/>
    </row>
    <row r="506" spans="1:5" ht="12.75" x14ac:dyDescent="0.2">
      <c r="A506" s="225"/>
      <c r="B506"/>
      <c r="C506"/>
      <c r="D506" s="224"/>
      <c r="E506"/>
    </row>
    <row r="507" spans="1:5" ht="12.75" x14ac:dyDescent="0.2">
      <c r="A507" s="225"/>
      <c r="B507"/>
      <c r="C507"/>
      <c r="D507" s="224"/>
      <c r="E507"/>
    </row>
    <row r="508" spans="1:5" ht="12.75" x14ac:dyDescent="0.2">
      <c r="A508" s="225"/>
      <c r="B508"/>
      <c r="C508"/>
      <c r="D508" s="224"/>
      <c r="E508"/>
    </row>
    <row r="509" spans="1:5" ht="12.75" x14ac:dyDescent="0.2">
      <c r="A509" s="225"/>
      <c r="B509"/>
      <c r="C509"/>
      <c r="D509" s="224"/>
      <c r="E509"/>
    </row>
    <row r="510" spans="1:5" ht="12.75" x14ac:dyDescent="0.2">
      <c r="A510" s="225"/>
      <c r="B510"/>
      <c r="C510"/>
      <c r="D510" s="224"/>
      <c r="E510"/>
    </row>
    <row r="511" spans="1:5" ht="12.75" x14ac:dyDescent="0.2">
      <c r="A511" s="225"/>
      <c r="B511"/>
      <c r="C511"/>
      <c r="D511" s="224"/>
      <c r="E511"/>
    </row>
    <row r="512" spans="1:5" ht="12.75" x14ac:dyDescent="0.2">
      <c r="A512" s="225"/>
      <c r="B512"/>
      <c r="C512"/>
      <c r="D512" s="224"/>
      <c r="E512"/>
    </row>
    <row r="513" spans="1:5" ht="12.75" x14ac:dyDescent="0.2">
      <c r="A513" s="225"/>
      <c r="B513"/>
      <c r="C513"/>
      <c r="D513" s="224"/>
      <c r="E513"/>
    </row>
    <row r="514" spans="1:5" ht="12.75" x14ac:dyDescent="0.2">
      <c r="A514" s="225"/>
      <c r="B514"/>
      <c r="C514"/>
      <c r="D514" s="224"/>
      <c r="E514"/>
    </row>
    <row r="515" spans="1:5" ht="12.75" x14ac:dyDescent="0.2">
      <c r="A515" s="225"/>
      <c r="B515"/>
      <c r="C515"/>
      <c r="D515" s="224"/>
      <c r="E515"/>
    </row>
    <row r="516" spans="1:5" ht="12.75" x14ac:dyDescent="0.2">
      <c r="A516" s="225"/>
      <c r="B516"/>
      <c r="C516"/>
      <c r="D516" s="224"/>
      <c r="E516"/>
    </row>
    <row r="517" spans="1:5" ht="12.75" x14ac:dyDescent="0.2">
      <c r="A517" s="225"/>
      <c r="B517"/>
      <c r="C517"/>
      <c r="D517" s="224"/>
      <c r="E517"/>
    </row>
    <row r="518" spans="1:5" ht="12.75" x14ac:dyDescent="0.2">
      <c r="A518" s="225"/>
      <c r="B518"/>
      <c r="C518"/>
      <c r="D518" s="224"/>
      <c r="E518"/>
    </row>
    <row r="519" spans="1:5" ht="12.75" x14ac:dyDescent="0.2">
      <c r="A519" s="225"/>
      <c r="B519"/>
      <c r="C519"/>
      <c r="D519" s="224"/>
      <c r="E519"/>
    </row>
    <row r="520" spans="1:5" ht="12.75" x14ac:dyDescent="0.2">
      <c r="A520" s="225"/>
      <c r="B520"/>
      <c r="C520"/>
      <c r="D520" s="224"/>
      <c r="E520"/>
    </row>
    <row r="521" spans="1:5" ht="12.75" x14ac:dyDescent="0.2">
      <c r="A521" s="225"/>
      <c r="B521"/>
      <c r="C521"/>
      <c r="D521" s="224"/>
      <c r="E521"/>
    </row>
    <row r="522" spans="1:5" ht="12.75" x14ac:dyDescent="0.2">
      <c r="A522" s="225"/>
      <c r="B522"/>
      <c r="C522"/>
      <c r="D522" s="224"/>
      <c r="E522"/>
    </row>
    <row r="523" spans="1:5" ht="12.75" x14ac:dyDescent="0.2">
      <c r="A523" s="225"/>
      <c r="B523"/>
      <c r="C523"/>
      <c r="D523" s="224"/>
      <c r="E523"/>
    </row>
    <row r="524" spans="1:5" ht="12.75" x14ac:dyDescent="0.2">
      <c r="A524" s="225"/>
      <c r="B524"/>
      <c r="C524"/>
      <c r="D524" s="224"/>
      <c r="E524"/>
    </row>
    <row r="525" spans="1:5" ht="12.75" x14ac:dyDescent="0.2">
      <c r="A525" s="225"/>
      <c r="B525"/>
      <c r="C525"/>
      <c r="D525" s="224"/>
      <c r="E525"/>
    </row>
    <row r="526" spans="1:5" ht="12.75" x14ac:dyDescent="0.2">
      <c r="A526" s="225"/>
      <c r="B526"/>
      <c r="C526"/>
      <c r="D526" s="224"/>
      <c r="E526"/>
    </row>
    <row r="527" spans="1:5" ht="12.75" x14ac:dyDescent="0.2">
      <c r="A527" s="225"/>
      <c r="B527"/>
      <c r="C527"/>
      <c r="D527" s="224"/>
      <c r="E527"/>
    </row>
    <row r="528" spans="1:5" ht="12.75" x14ac:dyDescent="0.2">
      <c r="A528" s="225"/>
      <c r="B528"/>
      <c r="C528"/>
      <c r="D528" s="224"/>
      <c r="E528"/>
    </row>
    <row r="529" spans="1:5" ht="12.75" x14ac:dyDescent="0.2">
      <c r="A529" s="225"/>
      <c r="B529"/>
      <c r="C529"/>
      <c r="D529" s="224"/>
      <c r="E529"/>
    </row>
    <row r="530" spans="1:5" ht="12.75" x14ac:dyDescent="0.2">
      <c r="A530" s="225"/>
      <c r="B530"/>
      <c r="C530"/>
      <c r="D530" s="224"/>
      <c r="E530"/>
    </row>
    <row r="531" spans="1:5" ht="12.75" x14ac:dyDescent="0.2">
      <c r="A531" s="225"/>
      <c r="B531"/>
      <c r="C531"/>
      <c r="D531" s="224"/>
      <c r="E531"/>
    </row>
    <row r="532" spans="1:5" ht="12.75" x14ac:dyDescent="0.2">
      <c r="A532" s="225"/>
      <c r="B532"/>
      <c r="C532"/>
      <c r="D532" s="224"/>
      <c r="E532"/>
    </row>
    <row r="533" spans="1:5" ht="12.75" x14ac:dyDescent="0.2">
      <c r="A533" s="225"/>
      <c r="B533"/>
      <c r="C533"/>
      <c r="D533" s="224"/>
      <c r="E533"/>
    </row>
    <row r="534" spans="1:5" ht="12.75" x14ac:dyDescent="0.2">
      <c r="A534" s="225"/>
      <c r="B534"/>
      <c r="C534"/>
      <c r="D534" s="224"/>
      <c r="E534"/>
    </row>
    <row r="535" spans="1:5" ht="12.75" x14ac:dyDescent="0.2">
      <c r="A535" s="225"/>
      <c r="B535"/>
      <c r="C535"/>
      <c r="D535" s="224"/>
      <c r="E535"/>
    </row>
    <row r="536" spans="1:5" ht="12.75" x14ac:dyDescent="0.2">
      <c r="A536" s="225"/>
      <c r="B536"/>
      <c r="C536"/>
      <c r="D536" s="224"/>
      <c r="E536"/>
    </row>
    <row r="537" spans="1:5" ht="12.75" x14ac:dyDescent="0.2">
      <c r="A537" s="225"/>
      <c r="B537"/>
      <c r="C537"/>
      <c r="D537" s="224"/>
      <c r="E537"/>
    </row>
    <row r="538" spans="1:5" ht="12.75" x14ac:dyDescent="0.2">
      <c r="A538" s="225"/>
      <c r="B538"/>
      <c r="C538"/>
      <c r="D538" s="224"/>
      <c r="E538"/>
    </row>
    <row r="539" spans="1:5" ht="12.75" x14ac:dyDescent="0.2">
      <c r="A539" s="225"/>
      <c r="B539"/>
      <c r="C539"/>
      <c r="D539" s="224"/>
      <c r="E539"/>
    </row>
    <row r="540" spans="1:5" ht="12.75" x14ac:dyDescent="0.2">
      <c r="A540" s="225"/>
      <c r="B540"/>
      <c r="C540"/>
      <c r="D540" s="224"/>
      <c r="E540"/>
    </row>
    <row r="541" spans="1:5" ht="12.75" x14ac:dyDescent="0.2">
      <c r="A541" s="225"/>
      <c r="B541"/>
      <c r="C541"/>
      <c r="D541" s="224"/>
      <c r="E541"/>
    </row>
    <row r="542" spans="1:5" ht="12.75" x14ac:dyDescent="0.2">
      <c r="A542" s="225"/>
      <c r="B542"/>
      <c r="C542"/>
      <c r="D542" s="224"/>
      <c r="E542"/>
    </row>
    <row r="543" spans="1:5" ht="12.75" x14ac:dyDescent="0.2">
      <c r="A543" s="225"/>
      <c r="B543"/>
      <c r="C543"/>
      <c r="D543" s="224"/>
      <c r="E543"/>
    </row>
    <row r="544" spans="1:5" ht="12.75" x14ac:dyDescent="0.2">
      <c r="A544" s="225"/>
      <c r="B544"/>
      <c r="C544"/>
      <c r="D544" s="224"/>
      <c r="E544"/>
    </row>
    <row r="545" spans="1:5" ht="12.75" x14ac:dyDescent="0.2">
      <c r="A545" s="225"/>
      <c r="B545"/>
      <c r="C545"/>
      <c r="D545" s="224"/>
      <c r="E545"/>
    </row>
    <row r="546" spans="1:5" ht="12.75" x14ac:dyDescent="0.2">
      <c r="A546" s="225"/>
      <c r="B546"/>
      <c r="C546"/>
      <c r="D546" s="224"/>
      <c r="E546"/>
    </row>
    <row r="547" spans="1:5" ht="12.75" x14ac:dyDescent="0.2">
      <c r="A547" s="225"/>
      <c r="B547"/>
      <c r="C547"/>
      <c r="D547" s="224"/>
      <c r="E547"/>
    </row>
    <row r="548" spans="1:5" ht="12.75" x14ac:dyDescent="0.2">
      <c r="A548" s="225"/>
      <c r="B548"/>
      <c r="C548"/>
      <c r="D548" s="224"/>
      <c r="E548"/>
    </row>
    <row r="549" spans="1:5" ht="12.75" x14ac:dyDescent="0.2">
      <c r="A549" s="225"/>
      <c r="B549"/>
      <c r="C549"/>
      <c r="D549" s="224"/>
      <c r="E549"/>
    </row>
    <row r="550" spans="1:5" ht="12.75" x14ac:dyDescent="0.2">
      <c r="A550" s="225"/>
      <c r="B550"/>
      <c r="C550"/>
      <c r="D550" s="224"/>
      <c r="E550"/>
    </row>
    <row r="551" spans="1:5" ht="12.75" x14ac:dyDescent="0.2">
      <c r="A551" s="225"/>
      <c r="B551"/>
      <c r="C551"/>
      <c r="D551" s="224"/>
      <c r="E551"/>
    </row>
    <row r="552" spans="1:5" ht="12.75" x14ac:dyDescent="0.2">
      <c r="A552" s="225"/>
      <c r="B552"/>
      <c r="C552"/>
      <c r="D552" s="224"/>
      <c r="E552"/>
    </row>
    <row r="553" spans="1:5" ht="12.75" x14ac:dyDescent="0.2">
      <c r="A553" s="225"/>
      <c r="B553"/>
      <c r="C553"/>
      <c r="D553" s="224"/>
      <c r="E553"/>
    </row>
    <row r="554" spans="1:5" ht="12.75" x14ac:dyDescent="0.2">
      <c r="A554" s="225"/>
      <c r="B554"/>
      <c r="C554"/>
      <c r="D554" s="224"/>
      <c r="E554"/>
    </row>
    <row r="555" spans="1:5" ht="12.75" x14ac:dyDescent="0.2">
      <c r="A555" s="225"/>
      <c r="B555"/>
      <c r="C555"/>
      <c r="D555" s="224"/>
      <c r="E555"/>
    </row>
    <row r="556" spans="1:5" ht="12.75" x14ac:dyDescent="0.2">
      <c r="A556" s="225"/>
      <c r="B556"/>
      <c r="C556"/>
      <c r="D556" s="224"/>
      <c r="E556"/>
    </row>
    <row r="557" spans="1:5" ht="12.75" x14ac:dyDescent="0.2">
      <c r="A557" s="225"/>
      <c r="B557"/>
      <c r="C557"/>
      <c r="D557" s="224"/>
      <c r="E557"/>
    </row>
    <row r="558" spans="1:5" ht="12.75" x14ac:dyDescent="0.2">
      <c r="A558" s="225"/>
      <c r="B558"/>
      <c r="C558"/>
      <c r="D558" s="224"/>
      <c r="E558"/>
    </row>
    <row r="559" spans="1:5" ht="12.75" x14ac:dyDescent="0.2">
      <c r="A559" s="225"/>
      <c r="B559"/>
      <c r="C559"/>
      <c r="D559" s="224"/>
      <c r="E559"/>
    </row>
    <row r="560" spans="1:5" ht="12.75" x14ac:dyDescent="0.2">
      <c r="A560" s="225"/>
      <c r="B560"/>
      <c r="C560"/>
      <c r="D560" s="224"/>
      <c r="E560"/>
    </row>
    <row r="561" spans="1:5" ht="12.75" x14ac:dyDescent="0.2">
      <c r="A561" s="225"/>
      <c r="B561"/>
      <c r="C561"/>
      <c r="D561" s="224"/>
      <c r="E561"/>
    </row>
    <row r="562" spans="1:5" ht="12.75" x14ac:dyDescent="0.2">
      <c r="A562" s="225"/>
      <c r="B562"/>
      <c r="C562"/>
      <c r="D562" s="224"/>
      <c r="E562"/>
    </row>
    <row r="563" spans="1:5" ht="12.75" x14ac:dyDescent="0.2">
      <c r="A563" s="225"/>
      <c r="B563"/>
      <c r="C563"/>
      <c r="D563" s="224"/>
      <c r="E563"/>
    </row>
    <row r="564" spans="1:5" ht="12.75" x14ac:dyDescent="0.2">
      <c r="A564" s="225"/>
      <c r="B564"/>
      <c r="C564"/>
      <c r="D564" s="224"/>
      <c r="E564"/>
    </row>
    <row r="565" spans="1:5" ht="12.75" x14ac:dyDescent="0.2">
      <c r="A565" s="225"/>
      <c r="B565"/>
      <c r="C565"/>
      <c r="D565" s="224"/>
      <c r="E565"/>
    </row>
    <row r="566" spans="1:5" ht="12.75" x14ac:dyDescent="0.2">
      <c r="A566" s="225"/>
      <c r="B566"/>
      <c r="C566"/>
      <c r="D566" s="224"/>
      <c r="E566"/>
    </row>
    <row r="567" spans="1:5" ht="12.75" x14ac:dyDescent="0.2">
      <c r="A567" s="225"/>
      <c r="B567"/>
      <c r="C567"/>
      <c r="D567" s="224"/>
      <c r="E567"/>
    </row>
    <row r="568" spans="1:5" ht="12.75" x14ac:dyDescent="0.2">
      <c r="A568" s="225"/>
      <c r="B568"/>
      <c r="C568"/>
      <c r="D568" s="224"/>
      <c r="E568"/>
    </row>
    <row r="569" spans="1:5" ht="12.75" x14ac:dyDescent="0.2">
      <c r="A569" s="225"/>
      <c r="B569"/>
      <c r="C569"/>
      <c r="D569" s="224"/>
      <c r="E569"/>
    </row>
    <row r="570" spans="1:5" ht="12.75" x14ac:dyDescent="0.2">
      <c r="A570" s="225"/>
      <c r="B570"/>
      <c r="C570"/>
      <c r="D570" s="224"/>
      <c r="E570"/>
    </row>
    <row r="571" spans="1:5" ht="12.75" x14ac:dyDescent="0.2">
      <c r="A571" s="225"/>
      <c r="B571"/>
      <c r="C571"/>
      <c r="D571" s="224"/>
      <c r="E571"/>
    </row>
    <row r="572" spans="1:5" ht="12.75" x14ac:dyDescent="0.2">
      <c r="A572" s="225"/>
      <c r="B572"/>
      <c r="C572"/>
      <c r="D572" s="224"/>
      <c r="E572"/>
    </row>
    <row r="573" spans="1:5" ht="12.75" x14ac:dyDescent="0.2">
      <c r="A573" s="225"/>
      <c r="B573"/>
      <c r="C573"/>
      <c r="D573" s="224"/>
      <c r="E573"/>
    </row>
    <row r="574" spans="1:5" ht="12.75" x14ac:dyDescent="0.2">
      <c r="A574" s="225"/>
      <c r="B574"/>
      <c r="C574"/>
      <c r="D574" s="224"/>
      <c r="E574"/>
    </row>
    <row r="575" spans="1:5" ht="12.75" x14ac:dyDescent="0.2">
      <c r="A575" s="225"/>
      <c r="B575"/>
      <c r="C575"/>
      <c r="D575" s="224"/>
      <c r="E575"/>
    </row>
    <row r="576" spans="1:5" ht="12.75" x14ac:dyDescent="0.2">
      <c r="A576" s="225"/>
      <c r="B576"/>
      <c r="C576"/>
      <c r="D576" s="224"/>
      <c r="E576"/>
    </row>
    <row r="577" spans="1:5" ht="12.75" x14ac:dyDescent="0.2">
      <c r="A577" s="225"/>
      <c r="B577"/>
      <c r="C577"/>
      <c r="D577" s="224"/>
      <c r="E577"/>
    </row>
    <row r="578" spans="1:5" ht="12.75" x14ac:dyDescent="0.2">
      <c r="A578" s="225"/>
      <c r="B578"/>
      <c r="C578"/>
      <c r="D578" s="224"/>
      <c r="E578"/>
    </row>
    <row r="579" spans="1:5" ht="12.75" x14ac:dyDescent="0.2">
      <c r="A579" s="225"/>
      <c r="B579"/>
      <c r="C579"/>
      <c r="D579" s="224"/>
      <c r="E579"/>
    </row>
    <row r="580" spans="1:5" ht="12.75" x14ac:dyDescent="0.2">
      <c r="A580" s="225"/>
      <c r="B580"/>
      <c r="C580"/>
      <c r="D580" s="224"/>
      <c r="E580"/>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GERAL</vt:lpstr>
      <vt:lpstr>RES MMA</vt:lpstr>
      <vt:lpstr>RES ICMBIO</vt:lpstr>
      <vt:lpstr>IDEFLORBIO</vt:lpstr>
      <vt:lpstr>SEDAM</vt:lpstr>
      <vt:lpstr>SEMA AC</vt:lpstr>
      <vt:lpstr>SEMA AM</vt:lpstr>
      <vt:lpstr>SFB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Neila Maria Cavalcante da Silva</dc:creator>
  <cp:lastModifiedBy>Otavio Gadiani Ferrarini</cp:lastModifiedBy>
  <dcterms:created xsi:type="dcterms:W3CDTF">2018-04-26T04:56:45Z</dcterms:created>
  <dcterms:modified xsi:type="dcterms:W3CDTF">2019-07-11T13:44:09Z</dcterms:modified>
</cp:coreProperties>
</file>