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35882331803\OneDrive - Ministerio do Meio Ambiente\ARPA\Dados Financeiros\Contrapartida_Governamental\2016\"/>
    </mc:Choice>
  </mc:AlternateContent>
  <xr:revisionPtr revIDLastSave="38" documentId="D81635F32E8DA4781BAA57D8FD6F4DD1E3247804" xr6:coauthVersionLast="25" xr6:coauthVersionMax="25" xr10:uidLastSave="{6B26BED4-DC40-4AE6-ACDD-5DF494E80116}"/>
  <bookViews>
    <workbookView xWindow="0" yWindow="0" windowWidth="20490" windowHeight="7530" activeTab="2" xr2:uid="{00000000-000D-0000-FFFF-FFFF00000000}"/>
  </bookViews>
  <sheets>
    <sheet name="Planilha Contrapartida 2016" sheetId="1" r:id="rId1"/>
    <sheet name="Contrapartida Fase II" sheetId="5" r:id="rId2"/>
    <sheet name="Contrapartida 2016 FT" sheetId="4" r:id="rId3"/>
  </sheets>
  <externalReferences>
    <externalReference r:id="rId4"/>
  </externalReferences>
  <definedNames>
    <definedName name="_xlnm._FilterDatabase" localSheetId="2" hidden="1">'Contrapartida 2016 FT'!$A$2:$Y$38</definedName>
    <definedName name="_xlnm._FilterDatabase" localSheetId="1" hidden="1">'Contrapartida Fase II'!$A$1:$Z$1</definedName>
    <definedName name="_xlnm._FilterDatabase" localSheetId="0" hidden="1">'Planilha Contrapartida 2016'!$A$2:$Z$106</definedName>
    <definedName name="FonteRecurso">[1]Plan1!$A$1:$A$3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5" i="4" l="1"/>
  <c r="Z42" i="4"/>
  <c r="Z43" i="4"/>
  <c r="Z44" i="4"/>
  <c r="Z41" i="4"/>
  <c r="Y45" i="4"/>
  <c r="Y41" i="4"/>
  <c r="Y42" i="4"/>
  <c r="Y43" i="4"/>
  <c r="Y44" i="4"/>
  <c r="X42" i="4"/>
  <c r="X43" i="4"/>
  <c r="X44" i="4"/>
  <c r="X41" i="4"/>
  <c r="X45" i="4" l="1"/>
  <c r="Z126" i="1"/>
  <c r="Z125" i="1"/>
  <c r="AA114" i="1" l="1"/>
  <c r="AA115" i="1"/>
  <c r="AB115" i="1" s="1"/>
  <c r="AA116" i="1"/>
  <c r="AA117" i="1"/>
  <c r="AB117" i="1" s="1"/>
  <c r="AA118" i="1"/>
  <c r="AA119" i="1"/>
  <c r="AB119" i="1" s="1"/>
  <c r="AA120" i="1"/>
  <c r="AA113" i="1"/>
  <c r="AA121" i="1" s="1"/>
  <c r="AB121" i="1" s="1"/>
  <c r="Z121" i="1"/>
  <c r="AB114" i="1"/>
  <c r="AB116" i="1"/>
  <c r="AB118" i="1"/>
  <c r="AB120" i="1"/>
  <c r="Z114" i="1"/>
  <c r="Z115" i="1"/>
  <c r="Z116" i="1"/>
  <c r="Z117" i="1"/>
  <c r="Z118" i="1"/>
  <c r="Z119" i="1"/>
  <c r="Z120" i="1"/>
  <c r="Z113" i="1"/>
  <c r="AB113" i="1" l="1"/>
  <c r="D74" i="5"/>
  <c r="D75" i="5"/>
  <c r="D76" i="5"/>
  <c r="D77" i="5"/>
  <c r="D78" i="5"/>
  <c r="D79" i="5"/>
  <c r="D73" i="5"/>
  <c r="E80" i="5"/>
  <c r="E73" i="5"/>
  <c r="E74" i="5"/>
  <c r="E75" i="5"/>
  <c r="E76" i="5"/>
  <c r="E77" i="5"/>
  <c r="E78" i="5"/>
  <c r="E79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X70" i="5"/>
  <c r="Y70" i="5"/>
  <c r="D80" i="5" l="1"/>
  <c r="Y86" i="1"/>
  <c r="X3" i="4" l="1"/>
  <c r="Y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Y3" i="4"/>
  <c r="R4" i="4"/>
  <c r="S4" i="4" s="1"/>
  <c r="R5" i="4"/>
  <c r="S5" i="4" s="1"/>
  <c r="R6" i="4"/>
  <c r="S6" i="4" s="1"/>
  <c r="R7" i="4"/>
  <c r="S7" i="4" s="1"/>
  <c r="R8" i="4"/>
  <c r="S8" i="4" s="1"/>
  <c r="R9" i="4"/>
  <c r="S9" i="4" s="1"/>
  <c r="R10" i="4"/>
  <c r="S10" i="4" s="1"/>
  <c r="R11" i="4"/>
  <c r="S11" i="4" s="1"/>
  <c r="R12" i="4"/>
  <c r="S12" i="4" s="1"/>
  <c r="R13" i="4"/>
  <c r="S13" i="4" s="1"/>
  <c r="R14" i="4"/>
  <c r="S14" i="4" s="1"/>
  <c r="R15" i="4"/>
  <c r="S15" i="4" s="1"/>
  <c r="R16" i="4"/>
  <c r="S16" i="4" s="1"/>
  <c r="R17" i="4"/>
  <c r="S17" i="4" s="1"/>
  <c r="R18" i="4"/>
  <c r="S18" i="4" s="1"/>
  <c r="R19" i="4"/>
  <c r="S19" i="4" s="1"/>
  <c r="R20" i="4"/>
  <c r="S20" i="4" s="1"/>
  <c r="R21" i="4"/>
  <c r="S21" i="4" s="1"/>
  <c r="R22" i="4"/>
  <c r="S22" i="4" s="1"/>
  <c r="R23" i="4"/>
  <c r="S23" i="4" s="1"/>
  <c r="R24" i="4"/>
  <c r="S24" i="4" s="1"/>
  <c r="R25" i="4"/>
  <c r="S25" i="4" s="1"/>
  <c r="R26" i="4"/>
  <c r="S26" i="4" s="1"/>
  <c r="R27" i="4"/>
  <c r="S27" i="4" s="1"/>
  <c r="R28" i="4"/>
  <c r="S28" i="4" s="1"/>
  <c r="R29" i="4"/>
  <c r="S29" i="4" s="1"/>
  <c r="R30" i="4"/>
  <c r="S30" i="4" s="1"/>
  <c r="R31" i="4"/>
  <c r="S31" i="4" s="1"/>
  <c r="R32" i="4"/>
  <c r="S32" i="4" s="1"/>
  <c r="R33" i="4"/>
  <c r="S33" i="4" s="1"/>
  <c r="R34" i="4"/>
  <c r="S34" i="4" s="1"/>
  <c r="R35" i="4"/>
  <c r="S35" i="4" s="1"/>
  <c r="R36" i="4"/>
  <c r="S36" i="4" s="1"/>
  <c r="R37" i="4"/>
  <c r="S37" i="4" s="1"/>
  <c r="R3" i="4"/>
  <c r="S3" i="4" s="1"/>
  <c r="F38" i="4"/>
  <c r="G38" i="4"/>
  <c r="H38" i="4"/>
  <c r="I38" i="4"/>
  <c r="J38" i="4"/>
  <c r="K38" i="4"/>
  <c r="L38" i="4"/>
  <c r="M38" i="4"/>
  <c r="N38" i="4"/>
  <c r="O38" i="4"/>
  <c r="P38" i="4"/>
  <c r="Q38" i="4"/>
  <c r="E38" i="4"/>
  <c r="T58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3" i="1"/>
  <c r="Y106" i="1" s="1"/>
  <c r="S83" i="1"/>
  <c r="T83" i="1" s="1"/>
  <c r="S84" i="1"/>
  <c r="T84" i="1" s="1"/>
  <c r="S85" i="1"/>
  <c r="T85" i="1" s="1"/>
  <c r="S3" i="1"/>
  <c r="T3" i="1" s="1"/>
  <c r="S4" i="1"/>
  <c r="T4" i="1"/>
  <c r="S5" i="1"/>
  <c r="T5" i="1"/>
  <c r="S6" i="1"/>
  <c r="S7" i="1"/>
  <c r="T7" i="1" s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46" i="1"/>
  <c r="T46" i="1" s="1"/>
  <c r="S47" i="1"/>
  <c r="T47" i="1" s="1"/>
  <c r="S48" i="1"/>
  <c r="T48" i="1" s="1"/>
  <c r="S49" i="1"/>
  <c r="T49" i="1" s="1"/>
  <c r="S50" i="1"/>
  <c r="T50" i="1" s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89" i="1"/>
  <c r="T89" i="1" s="1"/>
  <c r="S91" i="1"/>
  <c r="T91" i="1" s="1"/>
  <c r="S92" i="1"/>
  <c r="T92" i="1" s="1"/>
  <c r="S93" i="1"/>
  <c r="T93" i="1" s="1"/>
  <c r="S94" i="1"/>
  <c r="T94" i="1" s="1"/>
  <c r="S95" i="1"/>
  <c r="T95" i="1" s="1"/>
  <c r="S100" i="1"/>
  <c r="T100" i="1" s="1"/>
  <c r="S104" i="1"/>
  <c r="T104" i="1" s="1"/>
  <c r="S105" i="1"/>
  <c r="T105" i="1" s="1"/>
  <c r="S59" i="1"/>
  <c r="T59" i="1" s="1"/>
  <c r="S60" i="1"/>
  <c r="T60" i="1" s="1"/>
  <c r="S61" i="1"/>
  <c r="T61" i="1" s="1"/>
  <c r="S62" i="1"/>
  <c r="T62" i="1" s="1"/>
  <c r="S63" i="1"/>
  <c r="T63" i="1" s="1"/>
  <c r="S101" i="1"/>
  <c r="T101" i="1" s="1"/>
  <c r="S102" i="1"/>
  <c r="T102" i="1" s="1"/>
  <c r="S64" i="1"/>
  <c r="T64" i="1" s="1"/>
  <c r="S65" i="1"/>
  <c r="T65" i="1" s="1"/>
  <c r="S66" i="1"/>
  <c r="T66" i="1" s="1"/>
  <c r="S67" i="1"/>
  <c r="T67" i="1" s="1"/>
  <c r="S68" i="1"/>
  <c r="T68" i="1" s="1"/>
  <c r="S69" i="1"/>
  <c r="T69" i="1" s="1"/>
  <c r="S70" i="1"/>
  <c r="T70" i="1" s="1"/>
  <c r="S87" i="1"/>
  <c r="T87" i="1" s="1"/>
  <c r="S86" i="1"/>
  <c r="T86" i="1" s="1"/>
  <c r="T6" i="1"/>
  <c r="T22" i="1"/>
  <c r="S71" i="1"/>
  <c r="T71" i="1" s="1"/>
  <c r="S73" i="1"/>
  <c r="S74" i="1"/>
  <c r="T74" i="1" s="1"/>
  <c r="S75" i="1"/>
  <c r="T75" i="1" s="1"/>
  <c r="S76" i="1"/>
  <c r="T76" i="1" s="1"/>
  <c r="S77" i="1"/>
  <c r="T77" i="1" s="1"/>
  <c r="S78" i="1"/>
  <c r="T78" i="1" s="1"/>
  <c r="S79" i="1"/>
  <c r="T79" i="1" s="1"/>
  <c r="S80" i="1"/>
  <c r="T80" i="1" s="1"/>
  <c r="S81" i="1"/>
  <c r="T81" i="1" s="1"/>
  <c r="S82" i="1"/>
  <c r="T82" i="1" s="1"/>
  <c r="S88" i="1"/>
  <c r="T88" i="1" s="1"/>
  <c r="S90" i="1"/>
  <c r="S96" i="1"/>
  <c r="T96" i="1" s="1"/>
  <c r="S97" i="1"/>
  <c r="T97" i="1" s="1"/>
  <c r="S98" i="1"/>
  <c r="T98" i="1" s="1"/>
  <c r="S99" i="1"/>
  <c r="T99" i="1" s="1"/>
  <c r="S103" i="1"/>
  <c r="T103" i="1" s="1"/>
  <c r="S72" i="1"/>
  <c r="T72" i="1" s="1"/>
  <c r="T73" i="1"/>
  <c r="T90" i="1"/>
  <c r="Z3" i="1"/>
  <c r="Z111" i="1" l="1"/>
  <c r="Z109" i="1"/>
  <c r="Z110" i="1"/>
  <c r="Z106" i="1"/>
  <c r="R38" i="4"/>
  <c r="S38" i="4"/>
  <c r="X38" i="4"/>
  <c r="Y38" i="4"/>
  <c r="S106" i="1"/>
  <c r="T106" i="1"/>
</calcChain>
</file>

<file path=xl/sharedStrings.xml><?xml version="1.0" encoding="utf-8"?>
<sst xmlns="http://schemas.openxmlformats.org/spreadsheetml/2006/main" count="1244" uniqueCount="155">
  <si>
    <t>Elemento de Despesas</t>
  </si>
  <si>
    <t>Órgão Gestor</t>
  </si>
  <si>
    <t>Fonte de Recurso</t>
  </si>
  <si>
    <t>Salários (custos diretos e indiretos)</t>
  </si>
  <si>
    <t>Obras</t>
  </si>
  <si>
    <t>Equipamentos</t>
  </si>
  <si>
    <t>Combustível</t>
  </si>
  <si>
    <t xml:space="preserve">Manutenção </t>
  </si>
  <si>
    <t>Diárias e Passagens</t>
  </si>
  <si>
    <t>Proteção</t>
  </si>
  <si>
    <t xml:space="preserve">Contratos de Serviços </t>
  </si>
  <si>
    <t>Material de consumo e Alimentação</t>
  </si>
  <si>
    <t>Capacitação e requalificação</t>
  </si>
  <si>
    <t>Fiscalização</t>
  </si>
  <si>
    <t>Suprimento de Fundo</t>
  </si>
  <si>
    <t>TOTAL</t>
  </si>
  <si>
    <t>Fase (PO 14/15)</t>
  </si>
  <si>
    <t>Fase (Po 16/17)</t>
  </si>
  <si>
    <t>PE Chandles</t>
  </si>
  <si>
    <t>AC</t>
  </si>
  <si>
    <t>II</t>
  </si>
  <si>
    <t>RDS Amanã</t>
  </si>
  <si>
    <t>AM</t>
  </si>
  <si>
    <t>RDS Cujubim</t>
  </si>
  <si>
    <t>RDS Piagaçu Purus</t>
  </si>
  <si>
    <t>RDS Rio Amapá</t>
  </si>
  <si>
    <t>III</t>
  </si>
  <si>
    <t>RDS UACARI</t>
  </si>
  <si>
    <t>RDS Uatumã</t>
  </si>
  <si>
    <t>RESEX Catua Ipixuna</t>
  </si>
  <si>
    <t>MOSAICO do Apui</t>
  </si>
  <si>
    <t>PE Rio Negro Setor Sul/Gestao integrada com RDS Puranga Conquista</t>
  </si>
  <si>
    <t>PE Rio Negro Setor Norte</t>
  </si>
  <si>
    <t>RESEX Rio Gregório</t>
  </si>
  <si>
    <t>RDS do Juma</t>
  </si>
  <si>
    <t>RDS Rio Negro</t>
  </si>
  <si>
    <t>RDS Igapó-Açu</t>
  </si>
  <si>
    <t>RESEX Canutama</t>
  </si>
  <si>
    <t>PE do Matupiri/ Gestão integrada com RDS Matupiri</t>
  </si>
  <si>
    <t>RDS do Rio Madeira</t>
  </si>
  <si>
    <t>RDS Mamirauá</t>
  </si>
  <si>
    <t>RDS do Iratapuru</t>
  </si>
  <si>
    <t>AP</t>
  </si>
  <si>
    <t>Orçamento</t>
  </si>
  <si>
    <t>ESEC Terra do Meio</t>
  </si>
  <si>
    <t>ICMBio</t>
  </si>
  <si>
    <t>PN Anavilhanas</t>
  </si>
  <si>
    <t>ESEC Maraca</t>
  </si>
  <si>
    <t>ESEC Maracá-Jipioca</t>
  </si>
  <si>
    <t>Esec Niquiá</t>
  </si>
  <si>
    <t>ESEC Jari</t>
  </si>
  <si>
    <t>ESEC Rio Acre</t>
  </si>
  <si>
    <t>ESEC Juami Japurá</t>
  </si>
  <si>
    <t>PN Serra do Divisor</t>
  </si>
  <si>
    <t>PN Serra do Pardo</t>
  </si>
  <si>
    <t>PN Cabo Orange</t>
  </si>
  <si>
    <t>PN Jaú</t>
  </si>
  <si>
    <t>PN Viruá</t>
  </si>
  <si>
    <t>PN Montanhas  do Tumucumaque</t>
  </si>
  <si>
    <t>PN Serra da Cutia</t>
  </si>
  <si>
    <t>PN Serra da Mocidade</t>
  </si>
  <si>
    <t>REBIO Gurupi</t>
  </si>
  <si>
    <t>REBIO Jaru</t>
  </si>
  <si>
    <t>REBIO Lago Piratuba</t>
  </si>
  <si>
    <t>REBIO Trombetas</t>
  </si>
  <si>
    <t>REBIO Tapirapé</t>
  </si>
  <si>
    <t>REBIO Uatumã</t>
  </si>
  <si>
    <t>RDS Itatupã_Baquiá</t>
  </si>
  <si>
    <t>RESEX Auati Parana</t>
  </si>
  <si>
    <t>RESEX Barreiro das Antas</t>
  </si>
  <si>
    <t>RESEX Chico Mendes</t>
  </si>
  <si>
    <t xml:space="preserve">Resex Marinha Maracanã/Bloco Maracanã </t>
  </si>
  <si>
    <t>RESEX Baixo Juruá</t>
  </si>
  <si>
    <t>RESEX Cazumba-Iracema</t>
  </si>
  <si>
    <t>RESEX Médio Juruá</t>
  </si>
  <si>
    <t xml:space="preserve">RESEX do Rio Cautário </t>
  </si>
  <si>
    <t>RESEX Rio Jutaí</t>
  </si>
  <si>
    <t>RESEX Ipau Anilzinho</t>
  </si>
  <si>
    <t>RESEX Capanã Grande</t>
  </si>
  <si>
    <t>RESEX Mapua</t>
  </si>
  <si>
    <t>RESEX Rio Ouro Preto</t>
  </si>
  <si>
    <t>RESEX Riozinho da Liberdade</t>
  </si>
  <si>
    <t>RESEX Riozinho do Anfrisio</t>
  </si>
  <si>
    <t>RESEX Verde para Sempre</t>
  </si>
  <si>
    <t>PN Rio Novo</t>
  </si>
  <si>
    <t>PN Jamanxim</t>
  </si>
  <si>
    <t>RESEX Arioca pruanã</t>
  </si>
  <si>
    <t>RESEX Alto tarauaca</t>
  </si>
  <si>
    <t>RESEX Cururupu</t>
  </si>
  <si>
    <t>RESEX Rio  Iriri</t>
  </si>
  <si>
    <t>PN Juruena</t>
  </si>
  <si>
    <t>RESEX Terra Grandre</t>
  </si>
  <si>
    <t>RESEX Rio Unini</t>
  </si>
  <si>
    <t>PN Campos Amazônicos</t>
  </si>
  <si>
    <t>RESEX Arapixi</t>
  </si>
  <si>
    <t>RESEX Rio Cajari</t>
  </si>
  <si>
    <t>RESEX Medio Purus</t>
  </si>
  <si>
    <t>PN Nascentes o Lago  Jari</t>
  </si>
  <si>
    <t>RESEX Rio Ituxi</t>
  </si>
  <si>
    <t>RESEX  Rio Xingu</t>
  </si>
  <si>
    <t>RESEX Renascer</t>
  </si>
  <si>
    <t>Resex Mocapajuba/Bloco Mocapajuba</t>
  </si>
  <si>
    <t>PARNA Mapinguari</t>
  </si>
  <si>
    <t>ESEC Alto Maués</t>
  </si>
  <si>
    <t>ESEC Jutaí Solimões</t>
  </si>
  <si>
    <t>PARNA Amazônia</t>
  </si>
  <si>
    <t>REBIO Do Abufari</t>
  </si>
  <si>
    <t>REBIO Nascentes da Serra do Cachimbo</t>
  </si>
  <si>
    <t>Reserva Extrativista Tapajós-Arapiuns</t>
  </si>
  <si>
    <t>PE Serra Ricardo Franco</t>
  </si>
  <si>
    <t>MT</t>
  </si>
  <si>
    <t>ESEC Rio Ronuro</t>
  </si>
  <si>
    <t>PE Igarapes do Juruena</t>
  </si>
  <si>
    <t>RESEX Guariba-Roosevelt</t>
  </si>
  <si>
    <t>PE Xingu</t>
  </si>
  <si>
    <t>ESEC do Rio Roosevelt</t>
  </si>
  <si>
    <t>PE Cristalino</t>
  </si>
  <si>
    <t>PE Serra dos Martírios/Andorinhas</t>
  </si>
  <si>
    <t>PA</t>
  </si>
  <si>
    <t>REBIO Maicuru</t>
  </si>
  <si>
    <t>ESEC Grão Pará</t>
  </si>
  <si>
    <t>PE Guajara-Mirim</t>
  </si>
  <si>
    <t>RO</t>
  </si>
  <si>
    <t>ESEC Mujica e Serra dos Três Irmãos</t>
  </si>
  <si>
    <t>RESEX estadual Rio Cautário</t>
  </si>
  <si>
    <t>RESEX Rio Preto Jacundá</t>
  </si>
  <si>
    <t>PE Corumbiara</t>
  </si>
  <si>
    <t>PE Serra dos Reis</t>
  </si>
  <si>
    <t>RESEX do Rio Pacaas Novos</t>
  </si>
  <si>
    <t>ESEC Samuel</t>
  </si>
  <si>
    <t>PE  Cantão</t>
  </si>
  <si>
    <t>TO</t>
  </si>
  <si>
    <t>Total</t>
  </si>
  <si>
    <t>Contrapartida Manutenção</t>
  </si>
  <si>
    <t>Contrapartida investimento</t>
  </si>
  <si>
    <t>Infos Para Tracking Tool</t>
  </si>
  <si>
    <t>-</t>
  </si>
  <si>
    <t>TOTAL NÃO SALARIAL</t>
  </si>
  <si>
    <t>Recursos do Tesouro compensação</t>
  </si>
  <si>
    <t>Orçamento (salários); outros (outras despesas)</t>
  </si>
  <si>
    <t>ID CNUC</t>
  </si>
  <si>
    <t>Unidade de Conservação</t>
  </si>
  <si>
    <t>Compensação</t>
  </si>
  <si>
    <t>orçamento e compensação</t>
  </si>
  <si>
    <t>Orçamento e Compensação</t>
  </si>
  <si>
    <t>Fase</t>
  </si>
  <si>
    <t>Não salarial</t>
  </si>
  <si>
    <t>salarial</t>
  </si>
  <si>
    <t>Média</t>
  </si>
  <si>
    <t>Invest</t>
  </si>
  <si>
    <t>Manutenção</t>
  </si>
  <si>
    <t>Investimento</t>
  </si>
  <si>
    <t>OG</t>
  </si>
  <si>
    <t>execução até março</t>
  </si>
  <si>
    <t>por 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</si>
</sst>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[$R$ -416]* #,##0.00_);_([$R$ -416]* \(#,##0.00\);_([$R$ -416]* \-??_);_(@_)"/>
    <numFmt numFmtId="166" formatCode="_-[$R$-416]\ * #,##0.00_-;\-[$R$-416]\ * #,##0.00_-;_-[$R$-416]\ * &quot;-&quot;??_-;_-@_-"/>
    <numFmt numFmtId="167" formatCode="_-[$R$-416]* #,##0.00_-;\-[$R$-416]* #,##0.00_-;_-[$R$-416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1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3D69B"/>
        <bgColor rgb="FFC3D69B"/>
      </patternFill>
    </fill>
    <fill>
      <patternFill patternType="solid">
        <fgColor theme="9" tint="0.39997558519241921"/>
        <bgColor indexed="46"/>
      </patternFill>
    </fill>
    <fill>
      <patternFill patternType="solid">
        <fgColor rgb="FFEBF1DE"/>
        <bgColor rgb="FFEBF1D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1" fillId="0" borderId="0" applyNumberFormat="0" applyBorder="0" applyProtection="0"/>
    <xf numFmtId="44" fontId="10" fillId="0" borderId="0" applyFill="0" applyBorder="0" applyAlignment="0" applyProtection="0"/>
    <xf numFmtId="44" fontId="10" fillId="0" borderId="0" applyFill="0" applyBorder="0" applyAlignment="0" applyProtection="0"/>
    <xf numFmtId="44" fontId="10" fillId="0" borderId="0" applyFill="0" applyBorder="0" applyAlignment="0" applyProtection="0"/>
    <xf numFmtId="44" fontId="10" fillId="0" borderId="0" applyFill="0" applyBorder="0" applyAlignment="0" applyProtection="0"/>
  </cellStyleXfs>
  <cellXfs count="87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vertical="center" wrapText="1"/>
    </xf>
    <xf numFmtId="44" fontId="3" fillId="0" borderId="0" xfId="1" applyFont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/>
    <xf numFmtId="166" fontId="8" fillId="0" borderId="1" xfId="1" applyNumberFormat="1" applyFont="1" applyBorder="1" applyAlignment="1">
      <alignment horizontal="center" vertical="center"/>
    </xf>
    <xf numFmtId="166" fontId="8" fillId="7" borderId="1" xfId="0" applyNumberFormat="1" applyFont="1" applyFill="1" applyBorder="1" applyAlignment="1">
      <alignment horizontal="right"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166" fontId="6" fillId="0" borderId="1" xfId="3" applyNumberFormat="1" applyFont="1" applyFill="1" applyBorder="1" applyAlignment="1" applyProtection="1">
      <alignment horizontal="center" vertical="center"/>
    </xf>
    <xf numFmtId="166" fontId="8" fillId="6" borderId="1" xfId="1" applyNumberFormat="1" applyFont="1" applyFill="1" applyBorder="1" applyAlignment="1">
      <alignment horizontal="center" vertical="center"/>
    </xf>
    <xf numFmtId="166" fontId="6" fillId="0" borderId="1" xfId="2" applyNumberFormat="1" applyFont="1" applyBorder="1" applyAlignment="1">
      <alignment horizontal="center" vertical="center"/>
    </xf>
    <xf numFmtId="166" fontId="9" fillId="0" borderId="1" xfId="0" applyNumberFormat="1" applyFont="1" applyBorder="1"/>
    <xf numFmtId="166" fontId="6" fillId="0" borderId="1" xfId="2" applyNumberFormat="1" applyFont="1" applyBorder="1"/>
    <xf numFmtId="166" fontId="1" fillId="0" borderId="1" xfId="1" applyNumberFormat="1" applyFont="1" applyFill="1" applyBorder="1" applyAlignment="1">
      <alignment horizontal="center" vertical="center"/>
    </xf>
    <xf numFmtId="166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7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 wrapText="1"/>
    </xf>
    <xf numFmtId="44" fontId="0" fillId="0" borderId="1" xfId="0" applyNumberFormat="1" applyBorder="1"/>
    <xf numFmtId="44" fontId="3" fillId="0" borderId="1" xfId="7" applyFont="1" applyBorder="1" applyAlignment="1">
      <alignment horizontal="right"/>
    </xf>
    <xf numFmtId="8" fontId="1" fillId="6" borderId="1" xfId="0" applyNumberFormat="1" applyFont="1" applyFill="1" applyBorder="1"/>
    <xf numFmtId="166" fontId="8" fillId="0" borderId="3" xfId="1" applyNumberFormat="1" applyFont="1" applyBorder="1" applyAlignment="1">
      <alignment horizontal="center" vertical="center"/>
    </xf>
    <xf numFmtId="166" fontId="0" fillId="0" borderId="0" xfId="0" applyNumberFormat="1"/>
    <xf numFmtId="166" fontId="8" fillId="0" borderId="2" xfId="1" applyNumberFormat="1" applyFont="1" applyFill="1" applyBorder="1" applyAlignment="1">
      <alignment horizontal="center" vertical="center"/>
    </xf>
    <xf numFmtId="9" fontId="0" fillId="0" borderId="0" xfId="4" applyNumberFormat="1" applyFont="1"/>
    <xf numFmtId="0" fontId="2" fillId="0" borderId="0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44" fontId="0" fillId="0" borderId="0" xfId="0" applyNumberFormat="1"/>
    <xf numFmtId="44" fontId="3" fillId="0" borderId="1" xfId="10" applyFont="1" applyBorder="1" applyAlignment="1">
      <alignment horizontal="right"/>
    </xf>
    <xf numFmtId="44" fontId="14" fillId="0" borderId="1" xfId="10" applyFont="1" applyFill="1" applyBorder="1" applyAlignment="1">
      <alignment horizontal="right"/>
    </xf>
    <xf numFmtId="44" fontId="10" fillId="0" borderId="1" xfId="10" applyFont="1" applyFill="1" applyBorder="1" applyAlignment="1" applyProtection="1">
      <alignment horizontal="right" vertical="center"/>
    </xf>
    <xf numFmtId="44" fontId="14" fillId="0" borderId="1" xfId="10" applyFont="1" applyFill="1" applyBorder="1" applyAlignment="1"/>
    <xf numFmtId="44" fontId="3" fillId="0" borderId="1" xfId="10" applyFont="1" applyFill="1" applyBorder="1" applyAlignment="1">
      <alignment horizontal="right"/>
    </xf>
    <xf numFmtId="44" fontId="3" fillId="0" borderId="4" xfId="10" applyFont="1" applyBorder="1" applyAlignment="1">
      <alignment horizontal="right"/>
    </xf>
    <xf numFmtId="44" fontId="3" fillId="0" borderId="1" xfId="10" applyFont="1" applyBorder="1" applyAlignment="1">
      <alignment horizontal="right"/>
    </xf>
    <xf numFmtId="44" fontId="3" fillId="0" borderId="1" xfId="10" applyFont="1" applyBorder="1" applyAlignment="1">
      <alignment horizontal="right"/>
    </xf>
    <xf numFmtId="44" fontId="14" fillId="0" borderId="1" xfId="10" applyFont="1" applyFill="1" applyBorder="1" applyAlignment="1">
      <alignment horizontal="right"/>
    </xf>
    <xf numFmtId="44" fontId="3" fillId="0" borderId="1" xfId="10" applyFont="1" applyBorder="1" applyAlignment="1">
      <alignment horizontal="right"/>
    </xf>
    <xf numFmtId="44" fontId="14" fillId="0" borderId="1" xfId="10" applyFont="1" applyFill="1" applyBorder="1" applyAlignment="1">
      <alignment horizontal="right"/>
    </xf>
    <xf numFmtId="44" fontId="10" fillId="0" borderId="1" xfId="10" applyFont="1" applyFill="1" applyBorder="1" applyAlignment="1" applyProtection="1">
      <alignment horizontal="right" vertical="center"/>
    </xf>
    <xf numFmtId="44" fontId="3" fillId="0" borderId="1" xfId="10" applyFont="1" applyBorder="1" applyAlignment="1">
      <alignment horizontal="right"/>
    </xf>
    <xf numFmtId="44" fontId="10" fillId="0" borderId="1" xfId="10" applyFont="1" applyFill="1" applyBorder="1" applyAlignment="1" applyProtection="1">
      <alignment horizontal="right" vertical="center"/>
    </xf>
    <xf numFmtId="44" fontId="3" fillId="0" borderId="1" xfId="10" applyFont="1" applyBorder="1" applyAlignment="1">
      <alignment horizontal="right"/>
    </xf>
    <xf numFmtId="44" fontId="14" fillId="0" borderId="1" xfId="10" applyFont="1" applyFill="1" applyBorder="1" applyAlignment="1">
      <alignment horizontal="right"/>
    </xf>
    <xf numFmtId="44" fontId="0" fillId="0" borderId="0" xfId="1" applyFont="1"/>
    <xf numFmtId="0" fontId="15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44" fontId="9" fillId="0" borderId="0" xfId="0" applyNumberFormat="1" applyFont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67" fontId="9" fillId="0" borderId="0" xfId="0" applyNumberFormat="1" applyFont="1"/>
    <xf numFmtId="43" fontId="9" fillId="0" borderId="0" xfId="3" applyFont="1"/>
    <xf numFmtId="9" fontId="0" fillId="0" borderId="0" xfId="4" applyFont="1"/>
    <xf numFmtId="9" fontId="0" fillId="0" borderId="0" xfId="0" applyNumberFormat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1">
    <cellStyle name="Excel Built-in Excel Built-in TableStyleLight1" xfId="2" xr:uid="{00000000-0005-0000-0000-000000000000}"/>
    <cellStyle name="Excel Built-in Normal" xfId="6" xr:uid="{00000000-0005-0000-0000-000001000000}"/>
    <cellStyle name="Moeda" xfId="1" builtinId="4"/>
    <cellStyle name="Moeda 2" xfId="8" xr:uid="{00000000-0005-0000-0000-000003000000}"/>
    <cellStyle name="Moeda 2 2" xfId="10" xr:uid="{00000000-0005-0000-0000-000004000000}"/>
    <cellStyle name="Moeda 3" xfId="7" xr:uid="{00000000-0005-0000-0000-000005000000}"/>
    <cellStyle name="Moeda 4" xfId="9" xr:uid="{00000000-0005-0000-0000-000006000000}"/>
    <cellStyle name="Normal" xfId="0" builtinId="0"/>
    <cellStyle name="Normal 2" xfId="5" xr:uid="{00000000-0005-0000-0000-000008000000}"/>
    <cellStyle name="Porcentagem" xfId="4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05460009162\Downloads\Contrapartida_2015_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partida_2015"/>
      <sheetName val="Sem_MR_"/>
      <sheetName val="Plan1"/>
    </sheetNames>
    <sheetDataSet>
      <sheetData sheetId="0"/>
      <sheetData sheetId="1"/>
      <sheetData sheetId="2">
        <row r="1">
          <cell r="A1" t="str">
            <v xml:space="preserve">Orçamento </v>
          </cell>
        </row>
        <row r="2">
          <cell r="A2" t="str">
            <v>Compensação</v>
          </cell>
        </row>
        <row r="3">
          <cell r="A3" t="str">
            <v>Outros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6"/>
  <sheetViews>
    <sheetView workbookViewId="0">
      <pane xSplit="4" ySplit="2" topLeftCell="U107" activePane="bottomRight" state="frozen"/>
      <selection pane="topRight" activeCell="D1" sqref="D1"/>
      <selection pane="bottomLeft" activeCell="A3" sqref="A3"/>
      <selection pane="bottomRight" activeCell="W119" sqref="W119"/>
    </sheetView>
  </sheetViews>
  <sheetFormatPr defaultRowHeight="15"/>
  <cols>
    <col min="1" max="2" width="6.5703125" customWidth="1"/>
    <col min="3" max="3" width="28.5703125" style="49" customWidth="1"/>
    <col min="4" max="4" width="10.28515625" customWidth="1"/>
    <col min="5" max="5" width="18.7109375" customWidth="1"/>
    <col min="6" max="6" width="19" customWidth="1"/>
    <col min="7" max="7" width="12.85546875" customWidth="1"/>
    <col min="8" max="8" width="16.85546875" customWidth="1"/>
    <col min="9" max="9" width="17.85546875" customWidth="1"/>
    <col min="10" max="10" width="16" customWidth="1"/>
    <col min="11" max="11" width="15.42578125" customWidth="1"/>
    <col min="12" max="12" width="15.85546875" bestFit="1" customWidth="1"/>
    <col min="13" max="13" width="16.85546875" customWidth="1"/>
    <col min="14" max="14" width="15" customWidth="1"/>
    <col min="15" max="15" width="14.42578125" customWidth="1"/>
    <col min="16" max="17" width="14.5703125" customWidth="1"/>
    <col min="18" max="18" width="20.28515625" customWidth="1"/>
    <col min="19" max="19" width="16.42578125" customWidth="1"/>
    <col min="20" max="20" width="16.85546875" bestFit="1" customWidth="1"/>
    <col min="21" max="21" width="15.85546875" bestFit="1" customWidth="1"/>
    <col min="22" max="22" width="11.7109375" customWidth="1"/>
    <col min="25" max="25" width="18.7109375" bestFit="1" customWidth="1"/>
    <col min="26" max="26" width="17.85546875" bestFit="1" customWidth="1"/>
    <col min="27" max="27" width="14.28515625" bestFit="1" customWidth="1"/>
    <col min="28" max="28" width="16.42578125" bestFit="1" customWidth="1"/>
  </cols>
  <sheetData>
    <row r="1" spans="1:26">
      <c r="A1" s="1"/>
      <c r="B1" s="1"/>
      <c r="C1" s="43"/>
      <c r="D1" s="2"/>
      <c r="E1" s="1"/>
      <c r="F1" s="84" t="s">
        <v>0</v>
      </c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6"/>
      <c r="S1" s="26"/>
      <c r="T1" s="26"/>
      <c r="Y1" s="83" t="s">
        <v>135</v>
      </c>
      <c r="Z1" s="83"/>
    </row>
    <row r="2" spans="1:26" s="53" customFormat="1" ht="45">
      <c r="A2" s="50" t="s">
        <v>140</v>
      </c>
      <c r="B2" s="50" t="s">
        <v>145</v>
      </c>
      <c r="C2" s="51" t="s">
        <v>141</v>
      </c>
      <c r="D2" s="50" t="s">
        <v>1</v>
      </c>
      <c r="E2" s="52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6" t="s">
        <v>13</v>
      </c>
      <c r="Q2" s="6" t="s">
        <v>142</v>
      </c>
      <c r="R2" s="5" t="s">
        <v>14</v>
      </c>
      <c r="S2" s="7" t="s">
        <v>15</v>
      </c>
      <c r="T2" s="35" t="s">
        <v>137</v>
      </c>
      <c r="V2" s="15" t="s">
        <v>16</v>
      </c>
      <c r="W2" s="15" t="s">
        <v>17</v>
      </c>
      <c r="Y2" s="54" t="s">
        <v>133</v>
      </c>
      <c r="Z2" s="54" t="s">
        <v>134</v>
      </c>
    </row>
    <row r="3" spans="1:26" ht="15" customHeight="1">
      <c r="A3" s="29">
        <v>47</v>
      </c>
      <c r="B3" s="73" t="s">
        <v>20</v>
      </c>
      <c r="C3" s="44" t="s">
        <v>44</v>
      </c>
      <c r="D3" s="29" t="s">
        <v>45</v>
      </c>
      <c r="E3" s="28" t="s">
        <v>136</v>
      </c>
      <c r="F3" s="56">
        <v>104005.47999999998</v>
      </c>
      <c r="G3" s="56">
        <v>0</v>
      </c>
      <c r="H3" s="56">
        <v>0</v>
      </c>
      <c r="I3" s="56">
        <v>207.75</v>
      </c>
      <c r="J3" s="56">
        <v>0</v>
      </c>
      <c r="K3" s="56">
        <v>0</v>
      </c>
      <c r="L3" s="56">
        <v>0</v>
      </c>
      <c r="M3" s="56">
        <v>74686.59</v>
      </c>
      <c r="N3" s="56">
        <v>513.42999999999995</v>
      </c>
      <c r="O3" s="56">
        <v>416.50000000000006</v>
      </c>
      <c r="P3" s="13"/>
      <c r="Q3" s="62">
        <v>0</v>
      </c>
      <c r="R3" s="13"/>
      <c r="S3" s="17">
        <f t="shared" ref="S3:S34" si="0">SUM(F3:R3)</f>
        <v>179829.74999999997</v>
      </c>
      <c r="T3" s="34">
        <f t="shared" ref="T3:T34" si="1">S3-F3</f>
        <v>75824.26999999999</v>
      </c>
      <c r="V3" t="s">
        <v>20</v>
      </c>
      <c r="W3" t="s">
        <v>20</v>
      </c>
      <c r="Y3" s="55">
        <f>SUM(I3+J3+K3+L3+M3+N3+P3+Q3+R3)</f>
        <v>75407.76999999999</v>
      </c>
      <c r="Z3" s="30">
        <f>SUM(G3+H3+O3)</f>
        <v>416.50000000000006</v>
      </c>
    </row>
    <row r="4" spans="1:26" ht="15" customHeight="1">
      <c r="A4" s="9">
        <v>49</v>
      </c>
      <c r="B4" s="73" t="s">
        <v>26</v>
      </c>
      <c r="C4" s="44" t="s">
        <v>46</v>
      </c>
      <c r="D4" s="29" t="s">
        <v>45</v>
      </c>
      <c r="E4" s="28" t="s">
        <v>136</v>
      </c>
      <c r="F4" s="56">
        <v>731555.16999999993</v>
      </c>
      <c r="G4" s="56">
        <v>0</v>
      </c>
      <c r="H4" s="56">
        <v>0</v>
      </c>
      <c r="I4" s="56">
        <v>46066.879999999997</v>
      </c>
      <c r="J4" s="56">
        <v>0</v>
      </c>
      <c r="K4" s="56">
        <v>0</v>
      </c>
      <c r="L4" s="56">
        <v>0</v>
      </c>
      <c r="M4" s="56">
        <v>241546.19</v>
      </c>
      <c r="N4" s="56">
        <v>446.18</v>
      </c>
      <c r="O4" s="56">
        <v>535.1</v>
      </c>
      <c r="P4" s="13"/>
      <c r="Q4" s="62">
        <v>0</v>
      </c>
      <c r="R4" s="13"/>
      <c r="S4" s="17">
        <f t="shared" si="0"/>
        <v>1020149.52</v>
      </c>
      <c r="T4" s="34">
        <f t="shared" si="1"/>
        <v>288594.35000000009</v>
      </c>
      <c r="V4" t="s">
        <v>20</v>
      </c>
      <c r="W4" t="s">
        <v>20</v>
      </c>
      <c r="Y4" s="55">
        <f t="shared" ref="Y4:Y67" si="2">SUM(I4+J4+K4+L4+M4+N4+P4+Q4+R4)</f>
        <v>288059.25</v>
      </c>
      <c r="Z4" s="30">
        <f t="shared" ref="Z4:Z67" si="3">SUM(G4+H4+O4)</f>
        <v>535.1</v>
      </c>
    </row>
    <row r="5" spans="1:26" ht="15" customHeight="1">
      <c r="A5" s="16">
        <v>56</v>
      </c>
      <c r="B5" s="73" t="s">
        <v>26</v>
      </c>
      <c r="C5" s="45" t="s">
        <v>104</v>
      </c>
      <c r="D5" s="29" t="s">
        <v>45</v>
      </c>
      <c r="E5" s="28" t="s">
        <v>136</v>
      </c>
      <c r="F5" s="56">
        <v>103216.96000000002</v>
      </c>
      <c r="G5" s="56">
        <v>0</v>
      </c>
      <c r="H5" s="56">
        <v>0</v>
      </c>
      <c r="I5" s="57">
        <v>0</v>
      </c>
      <c r="J5" s="56">
        <v>0</v>
      </c>
      <c r="K5" s="56">
        <v>0</v>
      </c>
      <c r="L5" s="56">
        <v>0</v>
      </c>
      <c r="M5" s="56">
        <v>0</v>
      </c>
      <c r="N5" s="56">
        <v>4938.2</v>
      </c>
      <c r="O5" s="56">
        <v>535.15</v>
      </c>
      <c r="P5" s="13"/>
      <c r="Q5" s="62">
        <v>0</v>
      </c>
      <c r="R5" s="13"/>
      <c r="S5" s="17">
        <f t="shared" si="0"/>
        <v>108690.31000000001</v>
      </c>
      <c r="T5" s="34">
        <f t="shared" si="1"/>
        <v>5473.3499999999913</v>
      </c>
      <c r="V5" t="s">
        <v>20</v>
      </c>
      <c r="W5" t="s">
        <v>20</v>
      </c>
      <c r="Y5" s="55">
        <f t="shared" si="2"/>
        <v>4938.2</v>
      </c>
      <c r="Z5" s="30">
        <f t="shared" si="3"/>
        <v>535.15</v>
      </c>
    </row>
    <row r="6" spans="1:26" ht="15" customHeight="1">
      <c r="A6" s="29">
        <v>57</v>
      </c>
      <c r="B6" s="73" t="s">
        <v>20</v>
      </c>
      <c r="C6" s="44" t="s">
        <v>47</v>
      </c>
      <c r="D6" s="29" t="s">
        <v>45</v>
      </c>
      <c r="E6" s="28" t="s">
        <v>136</v>
      </c>
      <c r="F6" s="56">
        <v>828944.33000000007</v>
      </c>
      <c r="G6" s="56">
        <v>0</v>
      </c>
      <c r="H6" s="56">
        <v>7200</v>
      </c>
      <c r="I6" s="56">
        <v>13150.85</v>
      </c>
      <c r="J6" s="56">
        <v>9598.7099999999991</v>
      </c>
      <c r="K6" s="56">
        <v>0</v>
      </c>
      <c r="L6" s="56">
        <v>0</v>
      </c>
      <c r="M6" s="56">
        <v>0</v>
      </c>
      <c r="N6" s="56">
        <v>521.83000000000004</v>
      </c>
      <c r="O6" s="56">
        <v>2876.22</v>
      </c>
      <c r="P6" s="13"/>
      <c r="Q6" s="62">
        <v>0</v>
      </c>
      <c r="R6" s="13"/>
      <c r="S6" s="17">
        <f t="shared" si="0"/>
        <v>862291.94</v>
      </c>
      <c r="T6" s="34">
        <f t="shared" si="1"/>
        <v>33347.60999999987</v>
      </c>
      <c r="V6" t="s">
        <v>20</v>
      </c>
      <c r="W6" t="s">
        <v>20</v>
      </c>
      <c r="Y6" s="55">
        <f t="shared" si="2"/>
        <v>23271.39</v>
      </c>
      <c r="Z6" s="30">
        <f t="shared" si="3"/>
        <v>10076.219999999999</v>
      </c>
    </row>
    <row r="7" spans="1:26" ht="15" customHeight="1">
      <c r="A7" s="29">
        <v>58</v>
      </c>
      <c r="B7" s="73" t="s">
        <v>20</v>
      </c>
      <c r="C7" s="44" t="s">
        <v>48</v>
      </c>
      <c r="D7" s="29" t="s">
        <v>45</v>
      </c>
      <c r="E7" s="28" t="s">
        <v>136</v>
      </c>
      <c r="F7" s="56">
        <v>654239.98</v>
      </c>
      <c r="G7" s="56">
        <v>0</v>
      </c>
      <c r="H7" s="56">
        <v>14400</v>
      </c>
      <c r="I7" s="56">
        <v>36710.67</v>
      </c>
      <c r="J7" s="56">
        <v>0</v>
      </c>
      <c r="K7" s="56">
        <v>0</v>
      </c>
      <c r="L7" s="56">
        <v>0</v>
      </c>
      <c r="M7" s="56">
        <v>486216.85</v>
      </c>
      <c r="N7" s="56">
        <v>15140.97</v>
      </c>
      <c r="O7" s="56">
        <v>2962.45</v>
      </c>
      <c r="P7" s="13"/>
      <c r="Q7" s="62">
        <v>157479.15999999986</v>
      </c>
      <c r="R7" s="13"/>
      <c r="S7" s="17">
        <f t="shared" si="0"/>
        <v>1367150.0799999998</v>
      </c>
      <c r="T7" s="34">
        <f t="shared" si="1"/>
        <v>712910.09999999986</v>
      </c>
      <c r="V7" t="s">
        <v>20</v>
      </c>
      <c r="W7" t="s">
        <v>20</v>
      </c>
      <c r="Y7" s="55">
        <f t="shared" si="2"/>
        <v>695547.64999999991</v>
      </c>
      <c r="Z7" s="30">
        <f t="shared" si="3"/>
        <v>17362.45</v>
      </c>
    </row>
    <row r="8" spans="1:26" ht="15" customHeight="1">
      <c r="A8" s="29">
        <v>60</v>
      </c>
      <c r="B8" s="73" t="s">
        <v>26</v>
      </c>
      <c r="C8" s="44" t="s">
        <v>49</v>
      </c>
      <c r="D8" s="29" t="s">
        <v>45</v>
      </c>
      <c r="E8" s="28" t="s">
        <v>136</v>
      </c>
      <c r="F8" s="56">
        <v>585241.34</v>
      </c>
      <c r="G8" s="56">
        <v>0</v>
      </c>
      <c r="H8" s="56">
        <v>0</v>
      </c>
      <c r="I8" s="56">
        <v>31535.99</v>
      </c>
      <c r="J8" s="56">
        <v>0</v>
      </c>
      <c r="K8" s="56">
        <v>0</v>
      </c>
      <c r="L8" s="56">
        <v>31871.9</v>
      </c>
      <c r="M8" s="56">
        <v>0</v>
      </c>
      <c r="N8" s="56">
        <v>0</v>
      </c>
      <c r="O8" s="56">
        <v>0</v>
      </c>
      <c r="P8" s="13"/>
      <c r="Q8" s="62">
        <v>0</v>
      </c>
      <c r="R8" s="13"/>
      <c r="S8" s="17">
        <f t="shared" si="0"/>
        <v>648649.23</v>
      </c>
      <c r="T8" s="34">
        <f t="shared" si="1"/>
        <v>63407.890000000014</v>
      </c>
      <c r="V8" t="s">
        <v>20</v>
      </c>
      <c r="W8" t="s">
        <v>20</v>
      </c>
      <c r="Y8" s="55">
        <f t="shared" si="2"/>
        <v>63407.89</v>
      </c>
      <c r="Z8" s="30">
        <f t="shared" si="3"/>
        <v>0</v>
      </c>
    </row>
    <row r="9" spans="1:26" ht="15" customHeight="1">
      <c r="A9" s="29">
        <v>67</v>
      </c>
      <c r="B9" s="73" t="s">
        <v>20</v>
      </c>
      <c r="C9" s="44" t="s">
        <v>50</v>
      </c>
      <c r="D9" s="29" t="s">
        <v>45</v>
      </c>
      <c r="E9" s="28" t="s">
        <v>136</v>
      </c>
      <c r="F9" s="56">
        <v>76115.989999999991</v>
      </c>
      <c r="G9" s="56">
        <v>0</v>
      </c>
      <c r="H9" s="56">
        <v>0</v>
      </c>
      <c r="I9" s="56">
        <v>18564</v>
      </c>
      <c r="J9" s="56">
        <v>0</v>
      </c>
      <c r="K9" s="56">
        <v>0</v>
      </c>
      <c r="L9" s="56">
        <v>0</v>
      </c>
      <c r="M9" s="56">
        <v>614822.18000000005</v>
      </c>
      <c r="N9" s="56">
        <v>12731.24</v>
      </c>
      <c r="O9" s="56">
        <v>0</v>
      </c>
      <c r="P9" s="13"/>
      <c r="Q9" s="62">
        <v>263590.68999999994</v>
      </c>
      <c r="R9" s="13"/>
      <c r="S9" s="17">
        <f t="shared" si="0"/>
        <v>985824.1</v>
      </c>
      <c r="T9" s="34">
        <f t="shared" si="1"/>
        <v>909708.11</v>
      </c>
      <c r="V9" t="s">
        <v>20</v>
      </c>
      <c r="W9" t="s">
        <v>20</v>
      </c>
      <c r="Y9" s="55">
        <f t="shared" si="2"/>
        <v>909708.11</v>
      </c>
      <c r="Z9" s="30">
        <f t="shared" si="3"/>
        <v>0</v>
      </c>
    </row>
    <row r="10" spans="1:26" ht="15" customHeight="1">
      <c r="A10" s="29">
        <v>68</v>
      </c>
      <c r="B10" s="73" t="s">
        <v>20</v>
      </c>
      <c r="C10" s="44" t="s">
        <v>51</v>
      </c>
      <c r="D10" s="29" t="s">
        <v>45</v>
      </c>
      <c r="E10" s="28" t="s">
        <v>136</v>
      </c>
      <c r="F10" s="56">
        <v>276484.18999999994</v>
      </c>
      <c r="G10" s="56">
        <v>0</v>
      </c>
      <c r="H10" s="56">
        <v>0</v>
      </c>
      <c r="I10" s="56">
        <v>6558.76</v>
      </c>
      <c r="J10" s="56">
        <v>0</v>
      </c>
      <c r="K10" s="56">
        <v>0</v>
      </c>
      <c r="L10" s="56">
        <v>0</v>
      </c>
      <c r="M10" s="56">
        <v>0</v>
      </c>
      <c r="N10" s="56">
        <v>3881.02</v>
      </c>
      <c r="O10" s="56">
        <v>535.1</v>
      </c>
      <c r="P10" s="13"/>
      <c r="Q10" s="62">
        <v>0</v>
      </c>
      <c r="R10" s="13"/>
      <c r="S10" s="17">
        <f t="shared" si="0"/>
        <v>287459.06999999995</v>
      </c>
      <c r="T10" s="34">
        <f t="shared" si="1"/>
        <v>10974.880000000005</v>
      </c>
      <c r="V10" t="s">
        <v>20</v>
      </c>
      <c r="W10" t="s">
        <v>20</v>
      </c>
      <c r="Y10" s="55">
        <f t="shared" si="2"/>
        <v>10439.780000000001</v>
      </c>
      <c r="Z10" s="30">
        <f t="shared" si="3"/>
        <v>535.1</v>
      </c>
    </row>
    <row r="11" spans="1:26" ht="15" customHeight="1">
      <c r="A11" s="29">
        <v>72</v>
      </c>
      <c r="B11" s="73" t="s">
        <v>20</v>
      </c>
      <c r="C11" s="44" t="s">
        <v>52</v>
      </c>
      <c r="D11" s="29" t="s">
        <v>45</v>
      </c>
      <c r="E11" s="28" t="s">
        <v>136</v>
      </c>
      <c r="F11" s="56">
        <v>379032.17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13"/>
      <c r="Q11" s="62">
        <v>0</v>
      </c>
      <c r="R11" s="13"/>
      <c r="S11" s="17">
        <f t="shared" si="0"/>
        <v>379032.17</v>
      </c>
      <c r="T11" s="34">
        <f t="shared" si="1"/>
        <v>0</v>
      </c>
      <c r="V11" t="s">
        <v>20</v>
      </c>
      <c r="W11" t="s">
        <v>20</v>
      </c>
      <c r="Y11" s="55">
        <f t="shared" si="2"/>
        <v>0</v>
      </c>
      <c r="Z11" s="30">
        <f t="shared" si="3"/>
        <v>0</v>
      </c>
    </row>
    <row r="12" spans="1:26" ht="15" customHeight="1">
      <c r="A12" s="9">
        <v>136</v>
      </c>
      <c r="B12" s="73" t="s">
        <v>26</v>
      </c>
      <c r="C12" s="44" t="s">
        <v>105</v>
      </c>
      <c r="D12" s="29" t="s">
        <v>45</v>
      </c>
      <c r="E12" s="28" t="s">
        <v>136</v>
      </c>
      <c r="F12" s="56">
        <v>559183.7699999999</v>
      </c>
      <c r="G12" s="56">
        <v>0</v>
      </c>
      <c r="H12" s="56">
        <v>0</v>
      </c>
      <c r="I12" s="57">
        <v>14284.54</v>
      </c>
      <c r="J12" s="56">
        <v>35268.33</v>
      </c>
      <c r="K12" s="56">
        <v>0</v>
      </c>
      <c r="L12" s="56">
        <v>11770.5</v>
      </c>
      <c r="M12" s="56">
        <v>260303.34</v>
      </c>
      <c r="N12" s="56">
        <v>0</v>
      </c>
      <c r="O12" s="56">
        <v>535.1</v>
      </c>
      <c r="P12" s="13"/>
      <c r="Q12" s="62">
        <v>0</v>
      </c>
      <c r="R12" s="13"/>
      <c r="S12" s="17">
        <f t="shared" si="0"/>
        <v>881345.57999999984</v>
      </c>
      <c r="T12" s="34">
        <f t="shared" si="1"/>
        <v>322161.80999999994</v>
      </c>
      <c r="V12" t="s">
        <v>20</v>
      </c>
      <c r="W12" t="s">
        <v>20</v>
      </c>
      <c r="Y12" s="55">
        <f t="shared" si="2"/>
        <v>321626.71000000002</v>
      </c>
      <c r="Z12" s="30">
        <f t="shared" si="3"/>
        <v>535.1</v>
      </c>
    </row>
    <row r="13" spans="1:26" ht="15" customHeight="1">
      <c r="A13" s="9">
        <v>149</v>
      </c>
      <c r="B13" s="73" t="s">
        <v>26</v>
      </c>
      <c r="C13" s="44" t="s">
        <v>53</v>
      </c>
      <c r="D13" s="29" t="s">
        <v>45</v>
      </c>
      <c r="E13" s="28" t="s">
        <v>136</v>
      </c>
      <c r="F13" s="56">
        <v>191268.24</v>
      </c>
      <c r="G13" s="56">
        <v>0</v>
      </c>
      <c r="H13" s="56">
        <v>0</v>
      </c>
      <c r="I13" s="56">
        <v>14882.05</v>
      </c>
      <c r="J13" s="56">
        <v>0</v>
      </c>
      <c r="K13" s="56">
        <v>0</v>
      </c>
      <c r="L13" s="56">
        <v>0</v>
      </c>
      <c r="M13" s="56">
        <v>41137.33</v>
      </c>
      <c r="N13" s="56">
        <v>1494.89</v>
      </c>
      <c r="O13" s="56">
        <v>416.50000000000006</v>
      </c>
      <c r="P13" s="13"/>
      <c r="Q13" s="62">
        <v>0</v>
      </c>
      <c r="R13" s="13"/>
      <c r="S13" s="17">
        <f t="shared" si="0"/>
        <v>249199.01</v>
      </c>
      <c r="T13" s="34">
        <f t="shared" si="1"/>
        <v>57930.770000000019</v>
      </c>
      <c r="V13" t="s">
        <v>20</v>
      </c>
      <c r="W13" t="s">
        <v>26</v>
      </c>
      <c r="Y13" s="55">
        <f t="shared" si="2"/>
        <v>57514.270000000004</v>
      </c>
      <c r="Z13" s="30">
        <f t="shared" si="3"/>
        <v>416.50000000000006</v>
      </c>
    </row>
    <row r="14" spans="1:26" ht="15" customHeight="1">
      <c r="A14" s="29">
        <v>151</v>
      </c>
      <c r="B14" s="73" t="s">
        <v>20</v>
      </c>
      <c r="C14" s="44" t="s">
        <v>54</v>
      </c>
      <c r="D14" s="29" t="s">
        <v>45</v>
      </c>
      <c r="E14" s="28" t="s">
        <v>136</v>
      </c>
      <c r="F14" s="56">
        <v>248965.95</v>
      </c>
      <c r="G14" s="56">
        <v>0</v>
      </c>
      <c r="H14" s="56">
        <v>0</v>
      </c>
      <c r="I14" s="56">
        <v>28498.959999999999</v>
      </c>
      <c r="J14" s="56">
        <v>0</v>
      </c>
      <c r="K14" s="56">
        <v>0</v>
      </c>
      <c r="L14" s="56">
        <v>0</v>
      </c>
      <c r="M14" s="56">
        <v>330861.33</v>
      </c>
      <c r="N14" s="56">
        <v>1006.24</v>
      </c>
      <c r="O14" s="56">
        <v>833.00000000000011</v>
      </c>
      <c r="P14" s="13"/>
      <c r="Q14" s="62">
        <v>0</v>
      </c>
      <c r="R14" s="13"/>
      <c r="S14" s="17">
        <f t="shared" si="0"/>
        <v>610165.48</v>
      </c>
      <c r="T14" s="34">
        <f t="shared" si="1"/>
        <v>361199.52999999997</v>
      </c>
      <c r="V14" t="s">
        <v>20</v>
      </c>
      <c r="W14" t="s">
        <v>26</v>
      </c>
      <c r="Y14" s="55">
        <f t="shared" si="2"/>
        <v>360366.53</v>
      </c>
      <c r="Z14" s="30">
        <f t="shared" si="3"/>
        <v>833.00000000000011</v>
      </c>
    </row>
    <row r="15" spans="1:26" ht="15" customHeight="1">
      <c r="A15" s="9">
        <v>169</v>
      </c>
      <c r="B15" s="73" t="s">
        <v>20</v>
      </c>
      <c r="C15" s="44" t="s">
        <v>55</v>
      </c>
      <c r="D15" s="29" t="s">
        <v>45</v>
      </c>
      <c r="E15" s="28" t="s">
        <v>136</v>
      </c>
      <c r="F15" s="56">
        <v>726920.8600000001</v>
      </c>
      <c r="G15" s="56">
        <v>0</v>
      </c>
      <c r="H15" s="56">
        <v>14400</v>
      </c>
      <c r="I15" s="56"/>
      <c r="J15" s="56"/>
      <c r="K15" s="56">
        <v>0</v>
      </c>
      <c r="L15" s="56">
        <v>0</v>
      </c>
      <c r="M15" s="56">
        <v>470883.62</v>
      </c>
      <c r="N15" s="56">
        <v>5104.49</v>
      </c>
      <c r="O15" s="56">
        <v>2309.4</v>
      </c>
      <c r="P15" s="13"/>
      <c r="Q15" s="62">
        <v>12610.630000000005</v>
      </c>
      <c r="R15" s="13"/>
      <c r="S15" s="17">
        <f t="shared" si="0"/>
        <v>1232229</v>
      </c>
      <c r="T15" s="34">
        <f t="shared" si="1"/>
        <v>505308.1399999999</v>
      </c>
      <c r="V15" t="s">
        <v>20</v>
      </c>
      <c r="W15" t="s">
        <v>26</v>
      </c>
      <c r="Y15" s="55">
        <f t="shared" si="2"/>
        <v>488598.74</v>
      </c>
      <c r="Z15" s="30">
        <f t="shared" si="3"/>
        <v>16709.400000000001</v>
      </c>
    </row>
    <row r="16" spans="1:26" ht="15" customHeight="1">
      <c r="A16" s="9">
        <v>173</v>
      </c>
      <c r="B16" s="73" t="s">
        <v>20</v>
      </c>
      <c r="C16" s="44" t="s">
        <v>56</v>
      </c>
      <c r="D16" s="29" t="s">
        <v>45</v>
      </c>
      <c r="E16" s="28" t="s">
        <v>136</v>
      </c>
      <c r="F16" s="56">
        <v>911005.95</v>
      </c>
      <c r="G16" s="56">
        <v>0</v>
      </c>
      <c r="H16" s="56">
        <v>0</v>
      </c>
      <c r="I16" s="56">
        <v>34875</v>
      </c>
      <c r="J16" s="56">
        <v>0</v>
      </c>
      <c r="K16" s="56">
        <v>0</v>
      </c>
      <c r="L16" s="56">
        <v>0</v>
      </c>
      <c r="M16" s="56">
        <v>728903.52</v>
      </c>
      <c r="N16" s="56">
        <v>2530.75</v>
      </c>
      <c r="O16" s="56">
        <v>0</v>
      </c>
      <c r="P16" s="13"/>
      <c r="Q16" s="62">
        <v>0</v>
      </c>
      <c r="R16" s="13"/>
      <c r="S16" s="17">
        <f t="shared" si="0"/>
        <v>1677315.22</v>
      </c>
      <c r="T16" s="34">
        <f t="shared" si="1"/>
        <v>766309.27</v>
      </c>
      <c r="V16" t="s">
        <v>20</v>
      </c>
      <c r="W16" t="s">
        <v>20</v>
      </c>
      <c r="Y16" s="55">
        <f t="shared" si="2"/>
        <v>766309.27</v>
      </c>
      <c r="Z16" s="30">
        <f t="shared" si="3"/>
        <v>0</v>
      </c>
    </row>
    <row r="17" spans="1:26" ht="15" customHeight="1">
      <c r="A17" s="9">
        <v>179</v>
      </c>
      <c r="B17" s="73" t="s">
        <v>26</v>
      </c>
      <c r="C17" s="44" t="s">
        <v>57</v>
      </c>
      <c r="D17" s="29" t="s">
        <v>45</v>
      </c>
      <c r="E17" s="28" t="s">
        <v>136</v>
      </c>
      <c r="F17" s="56">
        <v>844833.84000000008</v>
      </c>
      <c r="G17" s="56">
        <v>0</v>
      </c>
      <c r="H17" s="56">
        <v>21600</v>
      </c>
      <c r="I17" s="56">
        <v>64360</v>
      </c>
      <c r="J17" s="56">
        <v>0</v>
      </c>
      <c r="K17" s="56">
        <v>15767.09</v>
      </c>
      <c r="L17" s="56">
        <v>5052799.3999999911</v>
      </c>
      <c r="M17" s="56">
        <v>119519.91</v>
      </c>
      <c r="N17" s="56">
        <v>20582.79</v>
      </c>
      <c r="O17" s="56">
        <v>5676.75</v>
      </c>
      <c r="P17" s="13"/>
      <c r="Q17" s="62">
        <v>0</v>
      </c>
      <c r="R17" s="13"/>
      <c r="S17" s="17">
        <f t="shared" si="0"/>
        <v>6145139.7799999909</v>
      </c>
      <c r="T17" s="34">
        <f t="shared" si="1"/>
        <v>5300305.9399999911</v>
      </c>
      <c r="V17" t="s">
        <v>20</v>
      </c>
      <c r="W17" t="s">
        <v>26</v>
      </c>
      <c r="Y17" s="55">
        <f t="shared" si="2"/>
        <v>5273029.1899999911</v>
      </c>
      <c r="Z17" s="30">
        <f t="shared" si="3"/>
        <v>27276.75</v>
      </c>
    </row>
    <row r="18" spans="1:26" ht="30" customHeight="1">
      <c r="A18" s="9">
        <v>187</v>
      </c>
      <c r="B18" s="73" t="s">
        <v>20</v>
      </c>
      <c r="C18" s="44" t="s">
        <v>58</v>
      </c>
      <c r="D18" s="29" t="s">
        <v>45</v>
      </c>
      <c r="E18" s="28" t="s">
        <v>136</v>
      </c>
      <c r="F18" s="56">
        <v>371709.87999999995</v>
      </c>
      <c r="G18" s="56">
        <v>0</v>
      </c>
      <c r="H18" s="56">
        <v>0</v>
      </c>
      <c r="I18" s="56">
        <v>22260</v>
      </c>
      <c r="J18" s="56">
        <v>1083</v>
      </c>
      <c r="K18" s="56">
        <v>0</v>
      </c>
      <c r="L18" s="56">
        <v>0</v>
      </c>
      <c r="M18" s="56">
        <v>886698.6</v>
      </c>
      <c r="N18" s="56">
        <v>0</v>
      </c>
      <c r="O18" s="56">
        <v>2309.4</v>
      </c>
      <c r="P18" s="13"/>
      <c r="Q18" s="62">
        <v>32817.359999999993</v>
      </c>
      <c r="R18" s="13"/>
      <c r="S18" s="17">
        <f t="shared" si="0"/>
        <v>1316878.24</v>
      </c>
      <c r="T18" s="34">
        <f t="shared" si="1"/>
        <v>945168.3600000001</v>
      </c>
      <c r="V18" t="s">
        <v>20</v>
      </c>
      <c r="W18" t="s">
        <v>20</v>
      </c>
      <c r="Y18" s="55">
        <f t="shared" si="2"/>
        <v>942858.96</v>
      </c>
      <c r="Z18" s="30">
        <f t="shared" si="3"/>
        <v>2309.4</v>
      </c>
    </row>
    <row r="19" spans="1:26" ht="15" customHeight="1">
      <c r="A19" s="9">
        <v>188</v>
      </c>
      <c r="B19" s="73" t="s">
        <v>26</v>
      </c>
      <c r="C19" s="44" t="s">
        <v>59</v>
      </c>
      <c r="D19" s="29" t="s">
        <v>45</v>
      </c>
      <c r="E19" s="28" t="s">
        <v>136</v>
      </c>
      <c r="F19" s="56">
        <v>176141.08</v>
      </c>
      <c r="G19" s="56">
        <v>0</v>
      </c>
      <c r="H19" s="56">
        <v>0</v>
      </c>
      <c r="I19" s="56">
        <v>10358.16</v>
      </c>
      <c r="J19" s="56">
        <v>0</v>
      </c>
      <c r="K19" s="56">
        <v>0</v>
      </c>
      <c r="L19" s="56">
        <v>0</v>
      </c>
      <c r="M19" s="56">
        <v>1224120.5</v>
      </c>
      <c r="N19" s="56">
        <v>1805.16</v>
      </c>
      <c r="O19" s="56">
        <v>0</v>
      </c>
      <c r="P19" s="13"/>
      <c r="Q19" s="62">
        <v>0</v>
      </c>
      <c r="R19" s="13"/>
      <c r="S19" s="17">
        <f t="shared" si="0"/>
        <v>1412424.9</v>
      </c>
      <c r="T19" s="34">
        <f t="shared" si="1"/>
        <v>1236283.8199999998</v>
      </c>
      <c r="V19" t="s">
        <v>20</v>
      </c>
      <c r="W19" t="s">
        <v>20</v>
      </c>
      <c r="Y19" s="55">
        <f t="shared" si="2"/>
        <v>1236283.8199999998</v>
      </c>
      <c r="Z19" s="30">
        <f t="shared" si="3"/>
        <v>0</v>
      </c>
    </row>
    <row r="20" spans="1:26" ht="15" customHeight="1">
      <c r="A20" s="9">
        <v>189</v>
      </c>
      <c r="B20" s="73" t="s">
        <v>26</v>
      </c>
      <c r="C20" s="44" t="s">
        <v>60</v>
      </c>
      <c r="D20" s="29" t="s">
        <v>45</v>
      </c>
      <c r="E20" s="28" t="s">
        <v>136</v>
      </c>
      <c r="F20" s="56">
        <v>497995.85000000009</v>
      </c>
      <c r="G20" s="56">
        <v>0</v>
      </c>
      <c r="H20" s="56">
        <v>0</v>
      </c>
      <c r="I20" s="56">
        <v>23178.05</v>
      </c>
      <c r="J20" s="56"/>
      <c r="K20" s="56">
        <v>0</v>
      </c>
      <c r="L20" s="56">
        <v>14677.7</v>
      </c>
      <c r="M20" s="56">
        <v>94902.83</v>
      </c>
      <c r="N20" s="56">
        <v>4283.57</v>
      </c>
      <c r="O20" s="56">
        <v>0</v>
      </c>
      <c r="P20" s="13"/>
      <c r="Q20" s="62">
        <v>0</v>
      </c>
      <c r="R20" s="13"/>
      <c r="S20" s="17">
        <f t="shared" si="0"/>
        <v>635038</v>
      </c>
      <c r="T20" s="34">
        <f t="shared" si="1"/>
        <v>137042.14999999991</v>
      </c>
      <c r="V20" t="s">
        <v>20</v>
      </c>
      <c r="W20" t="s">
        <v>20</v>
      </c>
      <c r="Y20" s="55">
        <f t="shared" si="2"/>
        <v>137042.15000000002</v>
      </c>
      <c r="Z20" s="30">
        <f t="shared" si="3"/>
        <v>0</v>
      </c>
    </row>
    <row r="21" spans="1:26" ht="15" customHeight="1">
      <c r="A21" s="9">
        <v>194</v>
      </c>
      <c r="B21" s="73" t="s">
        <v>26</v>
      </c>
      <c r="C21" s="44" t="s">
        <v>106</v>
      </c>
      <c r="D21" s="29" t="s">
        <v>45</v>
      </c>
      <c r="E21" s="28" t="s">
        <v>136</v>
      </c>
      <c r="F21" s="56">
        <v>377436.55999999994</v>
      </c>
      <c r="G21" s="56">
        <v>0</v>
      </c>
      <c r="H21" s="56">
        <v>0</v>
      </c>
      <c r="I21" s="57">
        <v>104070.54</v>
      </c>
      <c r="J21" s="56"/>
      <c r="K21" s="56">
        <v>39468.589999999997</v>
      </c>
      <c r="L21" s="56">
        <v>175850.9</v>
      </c>
      <c r="M21" s="56">
        <v>474388.17000000004</v>
      </c>
      <c r="N21" s="56">
        <v>28912.74</v>
      </c>
      <c r="O21" s="56">
        <v>2844.5</v>
      </c>
      <c r="P21" s="13"/>
      <c r="Q21" s="62">
        <v>0</v>
      </c>
      <c r="R21" s="19"/>
      <c r="S21" s="17">
        <f t="shared" si="0"/>
        <v>1202972</v>
      </c>
      <c r="T21" s="34">
        <f t="shared" si="1"/>
        <v>825535.44000000006</v>
      </c>
      <c r="V21" t="s">
        <v>20</v>
      </c>
      <c r="W21" t="s">
        <v>20</v>
      </c>
      <c r="Y21" s="55">
        <f t="shared" si="2"/>
        <v>822690.94000000006</v>
      </c>
      <c r="Z21" s="30">
        <f t="shared" si="3"/>
        <v>2844.5</v>
      </c>
    </row>
    <row r="22" spans="1:26" ht="15" customHeight="1">
      <c r="A22" s="33">
        <v>207</v>
      </c>
      <c r="B22" s="73" t="s">
        <v>20</v>
      </c>
      <c r="C22" s="46" t="s">
        <v>61</v>
      </c>
      <c r="D22" s="32" t="s">
        <v>45</v>
      </c>
      <c r="E22" s="28" t="s">
        <v>136</v>
      </c>
      <c r="F22" s="56">
        <v>607704.49</v>
      </c>
      <c r="G22" s="56">
        <v>0</v>
      </c>
      <c r="H22" s="56">
        <v>14400</v>
      </c>
      <c r="I22" s="59">
        <v>134710.04</v>
      </c>
      <c r="J22" s="56">
        <v>173767.67999999999</v>
      </c>
      <c r="K22" s="56">
        <v>134343</v>
      </c>
      <c r="L22" s="56">
        <v>0</v>
      </c>
      <c r="M22" s="56">
        <v>441660.82999999996</v>
      </c>
      <c r="N22" s="56">
        <v>54564.94</v>
      </c>
      <c r="O22" s="56">
        <v>6093.25</v>
      </c>
      <c r="P22" s="13"/>
      <c r="Q22" s="62">
        <v>0</v>
      </c>
      <c r="R22" s="19"/>
      <c r="S22" s="17">
        <f t="shared" si="0"/>
        <v>1567244.23</v>
      </c>
      <c r="T22" s="34">
        <f t="shared" si="1"/>
        <v>959539.74</v>
      </c>
      <c r="V22" t="s">
        <v>20</v>
      </c>
      <c r="W22" t="s">
        <v>26</v>
      </c>
      <c r="Y22" s="55">
        <f t="shared" si="2"/>
        <v>939046.49</v>
      </c>
      <c r="Z22" s="30">
        <f t="shared" si="3"/>
        <v>20493.25</v>
      </c>
    </row>
    <row r="23" spans="1:26" ht="15" customHeight="1">
      <c r="A23" s="9">
        <v>208</v>
      </c>
      <c r="B23" s="73" t="s">
        <v>26</v>
      </c>
      <c r="C23" s="44" t="s">
        <v>62</v>
      </c>
      <c r="D23" s="29" t="s">
        <v>45</v>
      </c>
      <c r="E23" s="28" t="s">
        <v>136</v>
      </c>
      <c r="F23" s="56">
        <v>1969287.5299999998</v>
      </c>
      <c r="G23" s="56">
        <v>0</v>
      </c>
      <c r="H23" s="56">
        <v>14400</v>
      </c>
      <c r="I23" s="59">
        <v>51565.21</v>
      </c>
      <c r="J23" s="56">
        <v>5617.32</v>
      </c>
      <c r="K23" s="56">
        <v>614232.56999999995</v>
      </c>
      <c r="L23" s="56">
        <v>0</v>
      </c>
      <c r="M23" s="56">
        <v>491532.74</v>
      </c>
      <c r="N23" s="56">
        <v>12202.19</v>
      </c>
      <c r="O23" s="56">
        <v>4618.8</v>
      </c>
      <c r="P23" s="13"/>
      <c r="Q23" s="62">
        <v>0</v>
      </c>
      <c r="R23" s="13"/>
      <c r="S23" s="17">
        <f t="shared" si="0"/>
        <v>3163456.36</v>
      </c>
      <c r="T23" s="34">
        <f t="shared" si="1"/>
        <v>1194168.83</v>
      </c>
      <c r="V23" t="s">
        <v>20</v>
      </c>
      <c r="W23" t="s">
        <v>20</v>
      </c>
      <c r="Y23" s="55">
        <f t="shared" si="2"/>
        <v>1175150.0299999998</v>
      </c>
      <c r="Z23" s="30">
        <f t="shared" si="3"/>
        <v>19018.8</v>
      </c>
    </row>
    <row r="24" spans="1:26" ht="15" customHeight="1">
      <c r="A24" s="9">
        <v>209</v>
      </c>
      <c r="B24" s="73" t="s">
        <v>20</v>
      </c>
      <c r="C24" s="44" t="s">
        <v>63</v>
      </c>
      <c r="D24" s="29" t="s">
        <v>45</v>
      </c>
      <c r="E24" s="28" t="s">
        <v>136</v>
      </c>
      <c r="F24" s="56">
        <v>782487.2</v>
      </c>
      <c r="G24" s="56">
        <v>0</v>
      </c>
      <c r="H24" s="56">
        <v>28800</v>
      </c>
      <c r="I24" s="59">
        <v>56074.54</v>
      </c>
      <c r="J24" s="56">
        <v>85247.5</v>
      </c>
      <c r="K24" s="56">
        <v>0</v>
      </c>
      <c r="L24" s="56">
        <v>2045684.6499999876</v>
      </c>
      <c r="M24" s="56">
        <v>646724.73</v>
      </c>
      <c r="N24" s="56">
        <v>9298.7999999999993</v>
      </c>
      <c r="O24" s="56">
        <v>3631.05</v>
      </c>
      <c r="P24" s="13"/>
      <c r="Q24" s="62">
        <v>4619.93</v>
      </c>
      <c r="R24" s="13"/>
      <c r="S24" s="17">
        <f t="shared" si="0"/>
        <v>3662568.3999999873</v>
      </c>
      <c r="T24" s="34">
        <f t="shared" si="1"/>
        <v>2880081.1999999871</v>
      </c>
      <c r="V24" t="s">
        <v>20</v>
      </c>
      <c r="W24" t="s">
        <v>20</v>
      </c>
      <c r="Y24" s="55">
        <f t="shared" si="2"/>
        <v>2847650.1499999873</v>
      </c>
      <c r="Z24" s="30">
        <f t="shared" si="3"/>
        <v>32431.05</v>
      </c>
    </row>
    <row r="25" spans="1:26" ht="15" customHeight="1">
      <c r="A25" s="9">
        <v>210</v>
      </c>
      <c r="B25" s="73" t="s">
        <v>20</v>
      </c>
      <c r="C25" s="44" t="s">
        <v>64</v>
      </c>
      <c r="D25" s="29" t="s">
        <v>45</v>
      </c>
      <c r="E25" s="28" t="s">
        <v>136</v>
      </c>
      <c r="F25" s="56">
        <v>526578.25</v>
      </c>
      <c r="G25" s="56">
        <v>0</v>
      </c>
      <c r="H25" s="56">
        <v>0</v>
      </c>
      <c r="I25" s="59">
        <v>91072.85</v>
      </c>
      <c r="J25" s="56">
        <v>0</v>
      </c>
      <c r="K25" s="56">
        <v>0</v>
      </c>
      <c r="L25" s="56">
        <v>0</v>
      </c>
      <c r="M25" s="56">
        <v>63162.12</v>
      </c>
      <c r="N25" s="56">
        <v>8000</v>
      </c>
      <c r="O25" s="56">
        <v>1486.7</v>
      </c>
      <c r="P25" s="13"/>
      <c r="Q25" s="62">
        <v>0</v>
      </c>
      <c r="R25" s="13"/>
      <c r="S25" s="17">
        <f t="shared" si="0"/>
        <v>690299.91999999993</v>
      </c>
      <c r="T25" s="34">
        <f t="shared" si="1"/>
        <v>163721.66999999993</v>
      </c>
      <c r="V25" t="s">
        <v>20</v>
      </c>
      <c r="W25" t="s">
        <v>26</v>
      </c>
      <c r="Y25" s="55">
        <f t="shared" si="2"/>
        <v>162234.97</v>
      </c>
      <c r="Z25" s="30">
        <f t="shared" si="3"/>
        <v>1486.7</v>
      </c>
    </row>
    <row r="26" spans="1:26" ht="15" customHeight="1">
      <c r="A26" s="9">
        <v>211</v>
      </c>
      <c r="B26" s="73" t="s">
        <v>20</v>
      </c>
      <c r="C26" s="44" t="s">
        <v>65</v>
      </c>
      <c r="D26" s="29" t="s">
        <v>45</v>
      </c>
      <c r="E26" s="28" t="s">
        <v>136</v>
      </c>
      <c r="F26" s="56">
        <v>365251.63999999996</v>
      </c>
      <c r="G26" s="56">
        <v>0</v>
      </c>
      <c r="H26" s="56">
        <v>0</v>
      </c>
      <c r="I26" s="59">
        <v>0</v>
      </c>
      <c r="J26" s="56">
        <v>1174</v>
      </c>
      <c r="K26" s="56">
        <v>0</v>
      </c>
      <c r="L26" s="56">
        <v>10620</v>
      </c>
      <c r="M26" s="56">
        <v>55661.49</v>
      </c>
      <c r="N26" s="56">
        <v>0</v>
      </c>
      <c r="O26" s="56">
        <v>0</v>
      </c>
      <c r="P26" s="13"/>
      <c r="Q26" s="62">
        <v>0</v>
      </c>
      <c r="R26" s="13"/>
      <c r="S26" s="17">
        <f t="shared" si="0"/>
        <v>432707.12999999995</v>
      </c>
      <c r="T26" s="34">
        <f t="shared" si="1"/>
        <v>67455.489999999991</v>
      </c>
      <c r="V26" t="s">
        <v>20</v>
      </c>
      <c r="W26" t="s">
        <v>20</v>
      </c>
      <c r="Y26" s="55">
        <f t="shared" si="2"/>
        <v>67455.489999999991</v>
      </c>
      <c r="Z26" s="30">
        <f t="shared" si="3"/>
        <v>0</v>
      </c>
    </row>
    <row r="27" spans="1:26" ht="15" customHeight="1">
      <c r="A27" s="9">
        <v>213</v>
      </c>
      <c r="B27" s="73" t="s">
        <v>20</v>
      </c>
      <c r="C27" s="44" t="s">
        <v>66</v>
      </c>
      <c r="D27" s="29" t="s">
        <v>45</v>
      </c>
      <c r="E27" s="28" t="s">
        <v>136</v>
      </c>
      <c r="F27" s="56">
        <v>664990.29</v>
      </c>
      <c r="G27" s="56">
        <v>0</v>
      </c>
      <c r="H27" s="56">
        <v>0</v>
      </c>
      <c r="I27" s="59">
        <v>0</v>
      </c>
      <c r="J27" s="56">
        <v>0</v>
      </c>
      <c r="K27" s="56">
        <v>0</v>
      </c>
      <c r="L27" s="56">
        <v>1323</v>
      </c>
      <c r="M27" s="56">
        <v>304847.02</v>
      </c>
      <c r="N27" s="56">
        <v>0</v>
      </c>
      <c r="O27" s="56">
        <v>0</v>
      </c>
      <c r="P27" s="13"/>
      <c r="Q27" s="62">
        <v>0</v>
      </c>
      <c r="R27" s="13"/>
      <c r="S27" s="17">
        <f t="shared" si="0"/>
        <v>971160.31</v>
      </c>
      <c r="T27" s="34">
        <f t="shared" si="1"/>
        <v>306170.02</v>
      </c>
      <c r="V27" t="s">
        <v>20</v>
      </c>
      <c r="W27" t="s">
        <v>26</v>
      </c>
      <c r="Y27" s="55">
        <f t="shared" si="2"/>
        <v>306170.02</v>
      </c>
      <c r="Z27" s="30">
        <f t="shared" si="3"/>
        <v>0</v>
      </c>
    </row>
    <row r="28" spans="1:26" ht="30" customHeight="1">
      <c r="A28" s="9">
        <v>216</v>
      </c>
      <c r="B28" s="73" t="s">
        <v>26</v>
      </c>
      <c r="C28" s="44" t="s">
        <v>107</v>
      </c>
      <c r="D28" s="29" t="s">
        <v>45</v>
      </c>
      <c r="E28" s="28" t="s">
        <v>136</v>
      </c>
      <c r="F28" s="56">
        <v>129956.15999999999</v>
      </c>
      <c r="G28" s="56">
        <v>0</v>
      </c>
      <c r="H28" s="56">
        <v>0</v>
      </c>
      <c r="I28" s="57">
        <v>8494.64</v>
      </c>
      <c r="J28" s="56">
        <v>35966.080000000002</v>
      </c>
      <c r="K28" s="56">
        <v>0</v>
      </c>
      <c r="L28" s="56">
        <v>73859.099999999991</v>
      </c>
      <c r="M28" s="60">
        <v>107055.99</v>
      </c>
      <c r="N28" s="56">
        <v>0</v>
      </c>
      <c r="O28" s="56">
        <v>1070.2</v>
      </c>
      <c r="P28" s="13"/>
      <c r="Q28" s="62">
        <v>3115.95</v>
      </c>
      <c r="R28" s="13"/>
      <c r="S28" s="17">
        <f t="shared" si="0"/>
        <v>359518.12</v>
      </c>
      <c r="T28" s="34">
        <f t="shared" si="1"/>
        <v>229561.96000000002</v>
      </c>
      <c r="V28" t="s">
        <v>20</v>
      </c>
      <c r="W28" t="s">
        <v>26</v>
      </c>
      <c r="Y28" s="55">
        <f t="shared" si="2"/>
        <v>228491.76</v>
      </c>
      <c r="Z28" s="30">
        <f t="shared" si="3"/>
        <v>1070.2</v>
      </c>
    </row>
    <row r="29" spans="1:26" ht="15" customHeight="1">
      <c r="A29" s="9">
        <v>218</v>
      </c>
      <c r="B29" s="73" t="s">
        <v>20</v>
      </c>
      <c r="C29" s="44" t="s">
        <v>67</v>
      </c>
      <c r="D29" s="29" t="s">
        <v>45</v>
      </c>
      <c r="E29" s="28" t="s">
        <v>136</v>
      </c>
      <c r="F29" s="56">
        <v>46526.39</v>
      </c>
      <c r="G29" s="56">
        <v>0</v>
      </c>
      <c r="H29" s="56">
        <v>0</v>
      </c>
      <c r="I29" s="59">
        <v>5456.15</v>
      </c>
      <c r="J29" s="56">
        <v>0</v>
      </c>
      <c r="K29" s="56">
        <v>0</v>
      </c>
      <c r="L29" s="56">
        <v>0</v>
      </c>
      <c r="M29" s="56">
        <v>45267.65</v>
      </c>
      <c r="N29" s="56">
        <v>1500.89</v>
      </c>
      <c r="O29" s="56">
        <v>0</v>
      </c>
      <c r="P29" s="13"/>
      <c r="Q29" s="62">
        <v>0</v>
      </c>
      <c r="R29" s="13"/>
      <c r="S29" s="17">
        <f t="shared" si="0"/>
        <v>98751.08</v>
      </c>
      <c r="T29" s="34">
        <f t="shared" si="1"/>
        <v>52224.69</v>
      </c>
      <c r="V29" t="s">
        <v>20</v>
      </c>
      <c r="W29" t="s">
        <v>26</v>
      </c>
      <c r="Y29" s="55">
        <f t="shared" si="2"/>
        <v>52224.69</v>
      </c>
      <c r="Z29" s="30">
        <f t="shared" si="3"/>
        <v>0</v>
      </c>
    </row>
    <row r="30" spans="1:26" ht="15" customHeight="1">
      <c r="A30" s="9">
        <v>220</v>
      </c>
      <c r="B30" s="73" t="s">
        <v>20</v>
      </c>
      <c r="C30" s="44" t="s">
        <v>68</v>
      </c>
      <c r="D30" s="29" t="s">
        <v>45</v>
      </c>
      <c r="E30" s="28" t="s">
        <v>136</v>
      </c>
      <c r="F30" s="56">
        <v>234386.83000000002</v>
      </c>
      <c r="G30" s="56">
        <v>0</v>
      </c>
      <c r="H30" s="56">
        <v>0</v>
      </c>
      <c r="I30" s="59">
        <v>0</v>
      </c>
      <c r="J30" s="59">
        <v>0</v>
      </c>
      <c r="K30" s="56">
        <v>0</v>
      </c>
      <c r="L30" s="56">
        <v>0</v>
      </c>
      <c r="M30" s="56">
        <v>125442.67</v>
      </c>
      <c r="N30" s="56">
        <v>1478.33</v>
      </c>
      <c r="O30" s="56">
        <v>0</v>
      </c>
      <c r="P30" s="13"/>
      <c r="Q30" s="62">
        <v>0</v>
      </c>
      <c r="R30" s="13"/>
      <c r="S30" s="17">
        <f t="shared" si="0"/>
        <v>361307.83</v>
      </c>
      <c r="T30" s="34">
        <f t="shared" si="1"/>
        <v>126921</v>
      </c>
      <c r="V30" t="s">
        <v>26</v>
      </c>
      <c r="W30" t="s">
        <v>26</v>
      </c>
      <c r="Y30" s="55">
        <f t="shared" si="2"/>
        <v>126921</v>
      </c>
      <c r="Z30" s="30">
        <f t="shared" si="3"/>
        <v>0</v>
      </c>
    </row>
    <row r="31" spans="1:26" ht="15" customHeight="1">
      <c r="A31" s="9">
        <v>221</v>
      </c>
      <c r="B31" s="73" t="s">
        <v>26</v>
      </c>
      <c r="C31" s="44" t="s">
        <v>69</v>
      </c>
      <c r="D31" s="29" t="s">
        <v>45</v>
      </c>
      <c r="E31" s="28" t="s">
        <v>136</v>
      </c>
      <c r="F31" s="56">
        <v>109642.32</v>
      </c>
      <c r="G31" s="56">
        <v>0</v>
      </c>
      <c r="H31" s="56">
        <v>0</v>
      </c>
      <c r="I31" s="59">
        <v>22788.959999999999</v>
      </c>
      <c r="J31" s="56">
        <v>0</v>
      </c>
      <c r="K31" s="56">
        <v>0</v>
      </c>
      <c r="L31" s="56">
        <v>0</v>
      </c>
      <c r="M31" s="56">
        <v>289902.46000000002</v>
      </c>
      <c r="N31" s="56">
        <v>1322.82</v>
      </c>
      <c r="O31" s="56">
        <v>0</v>
      </c>
      <c r="P31" s="13"/>
      <c r="Q31" s="62">
        <v>0</v>
      </c>
      <c r="R31" s="13"/>
      <c r="S31" s="17">
        <f t="shared" si="0"/>
        <v>423656.56</v>
      </c>
      <c r="T31" s="34">
        <f t="shared" si="1"/>
        <v>314014.24</v>
      </c>
      <c r="V31" t="s">
        <v>20</v>
      </c>
      <c r="W31" t="s">
        <v>20</v>
      </c>
      <c r="Y31" s="55">
        <f t="shared" si="2"/>
        <v>314014.24000000005</v>
      </c>
      <c r="Z31" s="30">
        <f t="shared" si="3"/>
        <v>0</v>
      </c>
    </row>
    <row r="32" spans="1:26" ht="15" customHeight="1">
      <c r="A32" s="9">
        <v>222</v>
      </c>
      <c r="B32" s="73" t="s">
        <v>20</v>
      </c>
      <c r="C32" s="44" t="s">
        <v>70</v>
      </c>
      <c r="D32" s="29" t="s">
        <v>45</v>
      </c>
      <c r="E32" s="28" t="s">
        <v>136</v>
      </c>
      <c r="F32" s="56">
        <v>907624.10000000021</v>
      </c>
      <c r="G32" s="56">
        <v>0</v>
      </c>
      <c r="H32" s="56">
        <v>0</v>
      </c>
      <c r="I32" s="59">
        <v>7017.98</v>
      </c>
      <c r="J32" s="56">
        <v>0</v>
      </c>
      <c r="K32" s="56">
        <v>0</v>
      </c>
      <c r="L32" s="56">
        <v>0</v>
      </c>
      <c r="M32" s="56">
        <v>254129.25</v>
      </c>
      <c r="N32" s="56">
        <v>13088.44</v>
      </c>
      <c r="O32" s="56">
        <v>2309.4</v>
      </c>
      <c r="P32" s="13"/>
      <c r="Q32" s="62">
        <v>0</v>
      </c>
      <c r="R32" s="13"/>
      <c r="S32" s="17">
        <f t="shared" si="0"/>
        <v>1184169.17</v>
      </c>
      <c r="T32" s="34">
        <f t="shared" si="1"/>
        <v>276545.06999999972</v>
      </c>
      <c r="V32" t="s">
        <v>20</v>
      </c>
      <c r="W32" t="s">
        <v>20</v>
      </c>
      <c r="Y32" s="55">
        <f t="shared" si="2"/>
        <v>274235.67</v>
      </c>
      <c r="Z32" s="30">
        <f t="shared" si="3"/>
        <v>2309.4</v>
      </c>
    </row>
    <row r="33" spans="1:26" ht="30" customHeight="1">
      <c r="A33" s="16">
        <v>227</v>
      </c>
      <c r="B33" s="73" t="s">
        <v>26</v>
      </c>
      <c r="C33" s="47" t="s">
        <v>71</v>
      </c>
      <c r="D33" s="29" t="s">
        <v>45</v>
      </c>
      <c r="E33" s="28" t="s">
        <v>136</v>
      </c>
      <c r="F33" s="56">
        <v>714759.32000000007</v>
      </c>
      <c r="G33" s="56">
        <v>0</v>
      </c>
      <c r="H33" s="56">
        <v>0</v>
      </c>
      <c r="I33" s="59">
        <v>1027.27</v>
      </c>
      <c r="J33" s="56">
        <v>1650</v>
      </c>
      <c r="K33" s="56">
        <v>0</v>
      </c>
      <c r="L33" s="56">
        <v>0</v>
      </c>
      <c r="M33" s="61">
        <v>145233.69</v>
      </c>
      <c r="N33" s="56">
        <v>91274.08</v>
      </c>
      <c r="O33" s="56">
        <v>951.6</v>
      </c>
      <c r="P33" s="20"/>
      <c r="Q33" s="62">
        <v>0</v>
      </c>
      <c r="R33" s="20"/>
      <c r="S33" s="17">
        <f t="shared" si="0"/>
        <v>954895.96</v>
      </c>
      <c r="T33" s="34">
        <f t="shared" si="1"/>
        <v>240136.6399999999</v>
      </c>
      <c r="V33" t="s">
        <v>20</v>
      </c>
      <c r="W33" t="s">
        <v>26</v>
      </c>
      <c r="Y33" s="55">
        <f t="shared" si="2"/>
        <v>239185.03999999998</v>
      </c>
      <c r="Z33" s="30">
        <f t="shared" si="3"/>
        <v>951.6</v>
      </c>
    </row>
    <row r="34" spans="1:26" ht="15" customHeight="1">
      <c r="A34" s="16">
        <v>230</v>
      </c>
      <c r="B34" s="73" t="s">
        <v>20</v>
      </c>
      <c r="C34" s="44" t="s">
        <v>72</v>
      </c>
      <c r="D34" s="29" t="s">
        <v>45</v>
      </c>
      <c r="E34" s="28" t="s">
        <v>136</v>
      </c>
      <c r="F34" s="56">
        <v>277009.95</v>
      </c>
      <c r="G34" s="56">
        <v>0</v>
      </c>
      <c r="H34" s="56">
        <v>0</v>
      </c>
      <c r="I34" s="59">
        <v>0</v>
      </c>
      <c r="J34" s="59">
        <v>0</v>
      </c>
      <c r="K34" s="56">
        <v>0</v>
      </c>
      <c r="L34" s="56">
        <v>0</v>
      </c>
      <c r="M34" s="56">
        <v>125442.69</v>
      </c>
      <c r="N34" s="56">
        <v>0</v>
      </c>
      <c r="O34" s="56">
        <v>0</v>
      </c>
      <c r="P34" s="13"/>
      <c r="Q34" s="62">
        <v>0</v>
      </c>
      <c r="R34" s="13"/>
      <c r="S34" s="17">
        <f t="shared" si="0"/>
        <v>402452.64</v>
      </c>
      <c r="T34" s="34">
        <f t="shared" si="1"/>
        <v>125442.69</v>
      </c>
      <c r="V34" t="s">
        <v>20</v>
      </c>
      <c r="W34" t="s">
        <v>20</v>
      </c>
      <c r="Y34" s="55">
        <f t="shared" si="2"/>
        <v>125442.69</v>
      </c>
      <c r="Z34" s="30">
        <f t="shared" si="3"/>
        <v>0</v>
      </c>
    </row>
    <row r="35" spans="1:26" ht="15" customHeight="1">
      <c r="A35" s="9">
        <v>232</v>
      </c>
      <c r="B35" s="73" t="s">
        <v>20</v>
      </c>
      <c r="C35" s="44" t="s">
        <v>73</v>
      </c>
      <c r="D35" s="29" t="s">
        <v>45</v>
      </c>
      <c r="E35" s="28" t="s">
        <v>136</v>
      </c>
      <c r="F35" s="56">
        <v>176611.47</v>
      </c>
      <c r="G35" s="56">
        <v>0</v>
      </c>
      <c r="H35" s="56">
        <v>0</v>
      </c>
      <c r="I35" s="59">
        <v>62031.15</v>
      </c>
      <c r="J35" s="56">
        <v>8503.99</v>
      </c>
      <c r="K35" s="56">
        <v>0</v>
      </c>
      <c r="L35" s="56">
        <v>0</v>
      </c>
      <c r="M35" s="56">
        <v>43177.23</v>
      </c>
      <c r="N35" s="56">
        <v>26237.69</v>
      </c>
      <c r="O35" s="56">
        <v>0</v>
      </c>
      <c r="P35" s="13"/>
      <c r="Q35" s="62">
        <v>0</v>
      </c>
      <c r="R35" s="13"/>
      <c r="S35" s="17">
        <f t="shared" ref="S35:S63" si="4">SUM(F35:R35)</f>
        <v>316561.52999999997</v>
      </c>
      <c r="T35" s="34">
        <f t="shared" ref="T35:T63" si="5">S35-F35</f>
        <v>139950.05999999997</v>
      </c>
      <c r="V35" t="s">
        <v>20</v>
      </c>
      <c r="W35" t="s">
        <v>20</v>
      </c>
      <c r="Y35" s="55">
        <f t="shared" si="2"/>
        <v>139950.06</v>
      </c>
      <c r="Z35" s="30">
        <f t="shared" si="3"/>
        <v>0</v>
      </c>
    </row>
    <row r="36" spans="1:26" ht="15" customHeight="1">
      <c r="A36" s="9">
        <v>235</v>
      </c>
      <c r="B36" s="73" t="s">
        <v>26</v>
      </c>
      <c r="C36" s="44" t="s">
        <v>74</v>
      </c>
      <c r="D36" s="29" t="s">
        <v>45</v>
      </c>
      <c r="E36" s="28" t="s">
        <v>136</v>
      </c>
      <c r="F36" s="56">
        <v>96198.61</v>
      </c>
      <c r="G36" s="56">
        <v>0</v>
      </c>
      <c r="H36" s="56">
        <v>0</v>
      </c>
      <c r="I36" s="59">
        <v>5479</v>
      </c>
      <c r="J36" s="56"/>
      <c r="K36" s="56">
        <v>0</v>
      </c>
      <c r="L36" s="56">
        <v>0</v>
      </c>
      <c r="M36" s="56">
        <v>252468.32</v>
      </c>
      <c r="N36" s="56">
        <v>72504.45</v>
      </c>
      <c r="O36" s="56">
        <v>713.00000000000011</v>
      </c>
      <c r="P36" s="13"/>
      <c r="Q36" s="62">
        <v>0</v>
      </c>
      <c r="R36" s="13"/>
      <c r="S36" s="17">
        <f t="shared" si="4"/>
        <v>427363.38</v>
      </c>
      <c r="T36" s="34">
        <f t="shared" si="5"/>
        <v>331164.77</v>
      </c>
      <c r="V36" t="s">
        <v>20</v>
      </c>
      <c r="W36" t="s">
        <v>20</v>
      </c>
      <c r="Y36" s="55">
        <f t="shared" si="2"/>
        <v>330451.77</v>
      </c>
      <c r="Z36" s="30">
        <f t="shared" si="3"/>
        <v>713.00000000000011</v>
      </c>
    </row>
    <row r="37" spans="1:26" ht="15" customHeight="1">
      <c r="A37" s="9">
        <v>238</v>
      </c>
      <c r="B37" s="73" t="s">
        <v>20</v>
      </c>
      <c r="C37" s="44" t="s">
        <v>75</v>
      </c>
      <c r="D37" s="29" t="s">
        <v>45</v>
      </c>
      <c r="E37" s="28" t="s">
        <v>136</v>
      </c>
      <c r="F37" s="56">
        <v>477317.26000000007</v>
      </c>
      <c r="G37" s="56">
        <v>0</v>
      </c>
      <c r="H37" s="56">
        <v>0</v>
      </c>
      <c r="I37" s="59">
        <v>22446.25</v>
      </c>
      <c r="J37" s="56">
        <v>0</v>
      </c>
      <c r="K37" s="56">
        <v>0</v>
      </c>
      <c r="L37" s="56">
        <v>0</v>
      </c>
      <c r="M37" s="56">
        <v>273271.63</v>
      </c>
      <c r="N37" s="56">
        <v>4398.51</v>
      </c>
      <c r="O37" s="56">
        <v>0</v>
      </c>
      <c r="P37" s="13"/>
      <c r="Q37" s="62">
        <v>0</v>
      </c>
      <c r="R37" s="13"/>
      <c r="S37" s="17">
        <f t="shared" si="4"/>
        <v>777433.65000000014</v>
      </c>
      <c r="T37" s="34">
        <f t="shared" si="5"/>
        <v>300116.39000000007</v>
      </c>
      <c r="V37" t="s">
        <v>20</v>
      </c>
      <c r="W37" t="s">
        <v>20</v>
      </c>
      <c r="Y37" s="55">
        <f t="shared" si="2"/>
        <v>300116.39</v>
      </c>
      <c r="Z37" s="30">
        <f t="shared" si="3"/>
        <v>0</v>
      </c>
    </row>
    <row r="38" spans="1:26" ht="15" customHeight="1">
      <c r="A38" s="9">
        <v>239</v>
      </c>
      <c r="B38" s="73" t="s">
        <v>26</v>
      </c>
      <c r="C38" s="44" t="s">
        <v>76</v>
      </c>
      <c r="D38" s="29" t="s">
        <v>45</v>
      </c>
      <c r="E38" s="28" t="s">
        <v>136</v>
      </c>
      <c r="F38" s="56">
        <v>89240.9</v>
      </c>
      <c r="G38" s="56">
        <v>0</v>
      </c>
      <c r="H38" s="56">
        <v>0</v>
      </c>
      <c r="I38" s="59">
        <v>0</v>
      </c>
      <c r="J38" s="56">
        <v>0</v>
      </c>
      <c r="K38" s="56">
        <v>0</v>
      </c>
      <c r="L38" s="56">
        <v>0</v>
      </c>
      <c r="M38" s="56">
        <v>0</v>
      </c>
      <c r="N38" s="56">
        <v>3299.39</v>
      </c>
      <c r="O38" s="56">
        <v>0</v>
      </c>
      <c r="P38" s="13"/>
      <c r="Q38" s="62">
        <v>0</v>
      </c>
      <c r="R38" s="13"/>
      <c r="S38" s="17">
        <f t="shared" si="4"/>
        <v>92540.29</v>
      </c>
      <c r="T38" s="34">
        <f t="shared" si="5"/>
        <v>3299.3899999999994</v>
      </c>
      <c r="V38" t="s">
        <v>20</v>
      </c>
      <c r="W38" t="s">
        <v>20</v>
      </c>
      <c r="Y38" s="55">
        <f t="shared" si="2"/>
        <v>3299.39</v>
      </c>
      <c r="Z38" s="30">
        <f t="shared" si="3"/>
        <v>0</v>
      </c>
    </row>
    <row r="39" spans="1:26" ht="15" customHeight="1">
      <c r="A39" s="9">
        <v>241</v>
      </c>
      <c r="B39" s="73" t="s">
        <v>20</v>
      </c>
      <c r="C39" s="44" t="s">
        <v>77</v>
      </c>
      <c r="D39" s="29" t="s">
        <v>45</v>
      </c>
      <c r="E39" s="28" t="s">
        <v>136</v>
      </c>
      <c r="F39" s="56">
        <v>41900.840000000004</v>
      </c>
      <c r="G39" s="56">
        <v>0</v>
      </c>
      <c r="H39" s="56">
        <v>0</v>
      </c>
      <c r="I39" s="59">
        <v>6435.57</v>
      </c>
      <c r="J39" s="56">
        <v>0</v>
      </c>
      <c r="K39" s="56">
        <v>0</v>
      </c>
      <c r="L39" s="56">
        <v>21240</v>
      </c>
      <c r="M39" s="56">
        <v>0</v>
      </c>
      <c r="N39" s="56">
        <v>3023.58</v>
      </c>
      <c r="O39" s="56">
        <v>416.50000000000006</v>
      </c>
      <c r="P39" s="13"/>
      <c r="Q39" s="62">
        <v>0</v>
      </c>
      <c r="R39" s="13"/>
      <c r="S39" s="17">
        <f t="shared" si="4"/>
        <v>73016.490000000005</v>
      </c>
      <c r="T39" s="34">
        <f t="shared" si="5"/>
        <v>31115.65</v>
      </c>
      <c r="U39" s="12"/>
      <c r="V39" t="s">
        <v>20</v>
      </c>
      <c r="W39" s="12" t="s">
        <v>26</v>
      </c>
      <c r="Y39" s="55">
        <f t="shared" si="2"/>
        <v>30699.15</v>
      </c>
      <c r="Z39" s="30">
        <f t="shared" si="3"/>
        <v>416.50000000000006</v>
      </c>
    </row>
    <row r="40" spans="1:26" ht="15" customHeight="1">
      <c r="A40" s="10">
        <v>242</v>
      </c>
      <c r="B40" s="73" t="s">
        <v>20</v>
      </c>
      <c r="C40" s="47" t="s">
        <v>78</v>
      </c>
      <c r="D40" s="11" t="s">
        <v>45</v>
      </c>
      <c r="E40" s="28" t="s">
        <v>136</v>
      </c>
      <c r="F40" s="56">
        <v>92529.84</v>
      </c>
      <c r="G40" s="56">
        <v>0</v>
      </c>
      <c r="H40" s="56">
        <v>0</v>
      </c>
      <c r="I40" s="59">
        <v>0</v>
      </c>
      <c r="J40" s="56">
        <v>0</v>
      </c>
      <c r="K40" s="56">
        <v>0</v>
      </c>
      <c r="L40" s="56">
        <v>0</v>
      </c>
      <c r="M40" s="60">
        <v>271539.21000000002</v>
      </c>
      <c r="N40" s="56">
        <v>0</v>
      </c>
      <c r="O40" s="56">
        <v>0</v>
      </c>
      <c r="P40" s="13"/>
      <c r="Q40" s="62">
        <v>0</v>
      </c>
      <c r="R40" s="13"/>
      <c r="S40" s="17">
        <f t="shared" si="4"/>
        <v>364069.05000000005</v>
      </c>
      <c r="T40" s="34">
        <f t="shared" si="5"/>
        <v>271539.21000000008</v>
      </c>
      <c r="V40" t="s">
        <v>20</v>
      </c>
      <c r="W40" t="s">
        <v>20</v>
      </c>
      <c r="Y40" s="55">
        <f t="shared" si="2"/>
        <v>271539.21000000002</v>
      </c>
      <c r="Z40" s="30">
        <f t="shared" si="3"/>
        <v>0</v>
      </c>
    </row>
    <row r="41" spans="1:26" ht="15" customHeight="1">
      <c r="A41" s="9">
        <v>244</v>
      </c>
      <c r="B41" s="73" t="s">
        <v>20</v>
      </c>
      <c r="C41" s="44" t="s">
        <v>79</v>
      </c>
      <c r="D41" s="29" t="s">
        <v>45</v>
      </c>
      <c r="E41" s="28" t="s">
        <v>136</v>
      </c>
      <c r="F41" s="56">
        <v>42598.12999999999</v>
      </c>
      <c r="G41" s="56">
        <v>0</v>
      </c>
      <c r="H41" s="56">
        <v>0</v>
      </c>
      <c r="I41" s="59">
        <v>0</v>
      </c>
      <c r="J41" s="56">
        <v>0</v>
      </c>
      <c r="K41" s="56">
        <v>0</v>
      </c>
      <c r="L41" s="56">
        <v>0</v>
      </c>
      <c r="M41" s="56">
        <v>46463.55</v>
      </c>
      <c r="N41" s="56">
        <v>2012.16</v>
      </c>
      <c r="O41" s="56">
        <v>0</v>
      </c>
      <c r="P41" s="13"/>
      <c r="Q41" s="62">
        <v>0</v>
      </c>
      <c r="R41" s="13"/>
      <c r="S41" s="17">
        <f t="shared" si="4"/>
        <v>91073.84</v>
      </c>
      <c r="T41" s="34">
        <f t="shared" si="5"/>
        <v>48475.710000000006</v>
      </c>
      <c r="V41" t="s">
        <v>20</v>
      </c>
      <c r="W41" t="s">
        <v>20</v>
      </c>
      <c r="Y41" s="55">
        <f t="shared" si="2"/>
        <v>48475.710000000006</v>
      </c>
      <c r="Z41" s="30">
        <f t="shared" si="3"/>
        <v>0</v>
      </c>
    </row>
    <row r="42" spans="1:26" ht="15" customHeight="1">
      <c r="A42" s="9">
        <v>256</v>
      </c>
      <c r="B42" s="73" t="s">
        <v>20</v>
      </c>
      <c r="C42" s="44" t="s">
        <v>80</v>
      </c>
      <c r="D42" s="29" t="s">
        <v>45</v>
      </c>
      <c r="E42" s="28" t="s">
        <v>136</v>
      </c>
      <c r="F42" s="56">
        <v>206798.66999999998</v>
      </c>
      <c r="G42" s="56">
        <v>0</v>
      </c>
      <c r="H42" s="56">
        <v>0</v>
      </c>
      <c r="I42" s="59">
        <v>12186.27</v>
      </c>
      <c r="J42" s="56">
        <v>0</v>
      </c>
      <c r="K42" s="56">
        <v>0</v>
      </c>
      <c r="L42" s="56">
        <v>0</v>
      </c>
      <c r="M42" s="56">
        <v>311038.86</v>
      </c>
      <c r="N42" s="56">
        <v>4301.1000000000004</v>
      </c>
      <c r="O42" s="56">
        <v>0</v>
      </c>
      <c r="P42" s="13"/>
      <c r="Q42" s="62">
        <v>0</v>
      </c>
      <c r="R42" s="13"/>
      <c r="S42" s="17">
        <f t="shared" si="4"/>
        <v>534324.89999999991</v>
      </c>
      <c r="T42" s="34">
        <f t="shared" si="5"/>
        <v>327526.22999999992</v>
      </c>
      <c r="V42" t="s">
        <v>20</v>
      </c>
      <c r="W42" t="s">
        <v>20</v>
      </c>
      <c r="Y42" s="55">
        <f t="shared" si="2"/>
        <v>327526.23</v>
      </c>
      <c r="Z42" s="30">
        <f t="shared" si="3"/>
        <v>0</v>
      </c>
    </row>
    <row r="43" spans="1:26" ht="15" customHeight="1">
      <c r="A43" s="9">
        <v>257</v>
      </c>
      <c r="B43" s="73" t="s">
        <v>20</v>
      </c>
      <c r="C43" s="44" t="s">
        <v>81</v>
      </c>
      <c r="D43" s="29" t="s">
        <v>45</v>
      </c>
      <c r="E43" s="28" t="s">
        <v>136</v>
      </c>
      <c r="F43" s="56">
        <v>219684.77</v>
      </c>
      <c r="G43" s="56">
        <v>0</v>
      </c>
      <c r="H43" s="56">
        <v>0</v>
      </c>
      <c r="I43" s="59">
        <v>16132.63</v>
      </c>
      <c r="J43" s="56">
        <v>7764</v>
      </c>
      <c r="K43" s="56">
        <v>0</v>
      </c>
      <c r="L43" s="56">
        <v>0</v>
      </c>
      <c r="M43" s="56">
        <v>46989.66</v>
      </c>
      <c r="N43" s="56">
        <v>10685.59</v>
      </c>
      <c r="O43" s="56">
        <v>0</v>
      </c>
      <c r="P43" s="13"/>
      <c r="Q43" s="62">
        <v>0</v>
      </c>
      <c r="R43" s="13"/>
      <c r="S43" s="17">
        <f t="shared" si="4"/>
        <v>301256.65000000002</v>
      </c>
      <c r="T43" s="34">
        <f t="shared" si="5"/>
        <v>81571.880000000034</v>
      </c>
      <c r="V43" t="s">
        <v>20</v>
      </c>
      <c r="W43" t="s">
        <v>20</v>
      </c>
      <c r="Y43" s="55">
        <f t="shared" si="2"/>
        <v>81571.88</v>
      </c>
      <c r="Z43" s="30">
        <f t="shared" si="3"/>
        <v>0</v>
      </c>
    </row>
    <row r="44" spans="1:26" ht="15" customHeight="1">
      <c r="A44" s="9">
        <v>258</v>
      </c>
      <c r="B44" s="73" t="s">
        <v>20</v>
      </c>
      <c r="C44" s="44" t="s">
        <v>82</v>
      </c>
      <c r="D44" s="29" t="s">
        <v>45</v>
      </c>
      <c r="E44" s="28" t="s">
        <v>136</v>
      </c>
      <c r="F44" s="56">
        <v>225685.92</v>
      </c>
      <c r="G44" s="56">
        <v>0</v>
      </c>
      <c r="H44" s="56">
        <v>0</v>
      </c>
      <c r="I44" s="59">
        <v>325.12</v>
      </c>
      <c r="J44" s="56">
        <v>0</v>
      </c>
      <c r="K44" s="56">
        <v>0</v>
      </c>
      <c r="L44" s="56">
        <v>0</v>
      </c>
      <c r="M44" s="56">
        <v>60077.72</v>
      </c>
      <c r="N44" s="56">
        <v>0</v>
      </c>
      <c r="O44" s="56">
        <v>1129.5000000000002</v>
      </c>
      <c r="P44" s="13"/>
      <c r="Q44" s="62">
        <v>0</v>
      </c>
      <c r="R44" s="13"/>
      <c r="S44" s="17">
        <f t="shared" si="4"/>
        <v>287218.26</v>
      </c>
      <c r="T44" s="34">
        <f t="shared" si="5"/>
        <v>61532.34</v>
      </c>
      <c r="V44" t="s">
        <v>20</v>
      </c>
      <c r="W44" t="s">
        <v>20</v>
      </c>
      <c r="Y44" s="55">
        <f t="shared" si="2"/>
        <v>60402.840000000004</v>
      </c>
      <c r="Z44" s="30">
        <f t="shared" si="3"/>
        <v>1129.5000000000002</v>
      </c>
    </row>
    <row r="45" spans="1:26" ht="30" customHeight="1">
      <c r="A45" s="9">
        <v>259</v>
      </c>
      <c r="B45" s="73" t="s">
        <v>26</v>
      </c>
      <c r="C45" s="44" t="s">
        <v>108</v>
      </c>
      <c r="D45" s="29" t="s">
        <v>45</v>
      </c>
      <c r="E45" s="28" t="s">
        <v>136</v>
      </c>
      <c r="F45" s="56">
        <v>701259.88</v>
      </c>
      <c r="G45" s="56">
        <v>0</v>
      </c>
      <c r="H45" s="56">
        <v>0</v>
      </c>
      <c r="I45" s="57">
        <v>18399.919999999998</v>
      </c>
      <c r="J45" s="56">
        <v>11497.5</v>
      </c>
      <c r="K45" s="56">
        <v>0</v>
      </c>
      <c r="L45" s="56">
        <v>37125</v>
      </c>
      <c r="M45" s="61">
        <v>341929.32</v>
      </c>
      <c r="N45" s="56">
        <v>7884.72</v>
      </c>
      <c r="O45" s="56">
        <v>2844.5</v>
      </c>
      <c r="P45" s="13"/>
      <c r="Q45" s="62">
        <v>0</v>
      </c>
      <c r="R45" s="13"/>
      <c r="S45" s="17">
        <f t="shared" si="4"/>
        <v>1120940.8400000001</v>
      </c>
      <c r="T45" s="34">
        <f t="shared" si="5"/>
        <v>419680.96000000008</v>
      </c>
      <c r="V45" t="s">
        <v>20</v>
      </c>
      <c r="W45" t="s">
        <v>20</v>
      </c>
      <c r="Y45" s="55">
        <f t="shared" si="2"/>
        <v>416836.45999999996</v>
      </c>
      <c r="Z45" s="30">
        <f t="shared" si="3"/>
        <v>2844.5</v>
      </c>
    </row>
    <row r="46" spans="1:26" s="12" customFormat="1" ht="46.5" customHeight="1">
      <c r="A46" s="9">
        <v>260</v>
      </c>
      <c r="B46" s="73" t="s">
        <v>20</v>
      </c>
      <c r="C46" s="44" t="s">
        <v>83</v>
      </c>
      <c r="D46" s="29" t="s">
        <v>45</v>
      </c>
      <c r="E46" s="28" t="s">
        <v>136</v>
      </c>
      <c r="F46" s="56">
        <v>123558.13000000002</v>
      </c>
      <c r="G46" s="56">
        <v>0</v>
      </c>
      <c r="H46" s="56">
        <v>0</v>
      </c>
      <c r="I46" s="59">
        <v>756.03</v>
      </c>
      <c r="J46" s="56">
        <v>280.5</v>
      </c>
      <c r="K46" s="56">
        <v>0</v>
      </c>
      <c r="L46" s="56">
        <v>26125</v>
      </c>
      <c r="M46" s="56">
        <v>78110.11</v>
      </c>
      <c r="N46" s="56">
        <v>2009.44</v>
      </c>
      <c r="O46" s="56">
        <v>0</v>
      </c>
      <c r="P46" s="13"/>
      <c r="Q46" s="62">
        <v>0</v>
      </c>
      <c r="R46" s="13"/>
      <c r="S46" s="17">
        <f t="shared" si="4"/>
        <v>230839.21000000002</v>
      </c>
      <c r="T46" s="34">
        <f t="shared" si="5"/>
        <v>107281.08</v>
      </c>
      <c r="U46"/>
      <c r="V46" t="s">
        <v>20</v>
      </c>
      <c r="W46" t="s">
        <v>20</v>
      </c>
      <c r="Y46" s="55">
        <f t="shared" si="2"/>
        <v>107281.08</v>
      </c>
      <c r="Z46" s="30">
        <f t="shared" si="3"/>
        <v>0</v>
      </c>
    </row>
    <row r="47" spans="1:26" s="12" customFormat="1" ht="46.5" customHeight="1">
      <c r="A47" s="9">
        <v>264</v>
      </c>
      <c r="B47" s="73" t="s">
        <v>20</v>
      </c>
      <c r="C47" s="44" t="s">
        <v>84</v>
      </c>
      <c r="D47" s="29" t="s">
        <v>45</v>
      </c>
      <c r="E47" s="28" t="s">
        <v>136</v>
      </c>
      <c r="F47" s="56">
        <v>180212.08</v>
      </c>
      <c r="G47" s="56">
        <v>0</v>
      </c>
      <c r="H47" s="56">
        <v>0</v>
      </c>
      <c r="I47" s="59">
        <v>5228.8999999999996</v>
      </c>
      <c r="J47" s="56">
        <v>7981.5</v>
      </c>
      <c r="K47" s="56">
        <v>0</v>
      </c>
      <c r="L47" s="56">
        <v>0</v>
      </c>
      <c r="M47" s="56">
        <v>117836.36</v>
      </c>
      <c r="N47" s="56">
        <v>0</v>
      </c>
      <c r="O47" s="56">
        <v>1129.5</v>
      </c>
      <c r="P47" s="13"/>
      <c r="Q47" s="62">
        <v>0</v>
      </c>
      <c r="R47" s="13"/>
      <c r="S47" s="17">
        <f t="shared" si="4"/>
        <v>312388.33999999997</v>
      </c>
      <c r="T47" s="34">
        <f t="shared" si="5"/>
        <v>132176.25999999998</v>
      </c>
      <c r="V47" t="s">
        <v>20</v>
      </c>
      <c r="W47" s="12" t="s">
        <v>26</v>
      </c>
      <c r="Y47" s="55">
        <f t="shared" si="2"/>
        <v>131046.76</v>
      </c>
      <c r="Z47" s="30">
        <f t="shared" si="3"/>
        <v>1129.5</v>
      </c>
    </row>
    <row r="48" spans="1:26" s="12" customFormat="1" ht="46.5" customHeight="1">
      <c r="A48" s="9">
        <v>267</v>
      </c>
      <c r="B48" s="73" t="s">
        <v>20</v>
      </c>
      <c r="C48" s="44" t="s">
        <v>85</v>
      </c>
      <c r="D48" s="29" t="s">
        <v>45</v>
      </c>
      <c r="E48" s="28" t="s">
        <v>136</v>
      </c>
      <c r="F48" s="56">
        <v>526325.27</v>
      </c>
      <c r="G48" s="56">
        <v>0</v>
      </c>
      <c r="H48" s="56">
        <v>0</v>
      </c>
      <c r="I48" s="59">
        <v>10842.66</v>
      </c>
      <c r="J48" s="56">
        <v>38303.769999999997</v>
      </c>
      <c r="K48" s="56">
        <v>0</v>
      </c>
      <c r="L48" s="56">
        <v>118199</v>
      </c>
      <c r="M48" s="56">
        <v>106831.66</v>
      </c>
      <c r="N48" s="56">
        <v>0</v>
      </c>
      <c r="O48" s="56">
        <v>4559.5</v>
      </c>
      <c r="P48" s="13"/>
      <c r="Q48" s="62">
        <v>10847.17</v>
      </c>
      <c r="R48" s="13"/>
      <c r="S48" s="17">
        <f t="shared" si="4"/>
        <v>815909.03000000014</v>
      </c>
      <c r="T48" s="34">
        <f t="shared" si="5"/>
        <v>289583.76000000013</v>
      </c>
      <c r="U48"/>
      <c r="V48" t="s">
        <v>20</v>
      </c>
      <c r="W48" t="s">
        <v>20</v>
      </c>
      <c r="Y48" s="55">
        <f t="shared" si="2"/>
        <v>285024.25999999995</v>
      </c>
      <c r="Z48" s="30">
        <f t="shared" si="3"/>
        <v>4559.5</v>
      </c>
    </row>
    <row r="49" spans="1:26" s="12" customFormat="1" ht="46.5" customHeight="1">
      <c r="A49" s="9">
        <v>273</v>
      </c>
      <c r="B49" s="73" t="s">
        <v>20</v>
      </c>
      <c r="C49" s="44" t="s">
        <v>86</v>
      </c>
      <c r="D49" s="29" t="s">
        <v>45</v>
      </c>
      <c r="E49" s="28" t="s">
        <v>136</v>
      </c>
      <c r="F49" s="56">
        <v>226902.82</v>
      </c>
      <c r="G49" s="56">
        <v>0</v>
      </c>
      <c r="H49" s="56">
        <v>0</v>
      </c>
      <c r="I49" s="59">
        <v>0</v>
      </c>
      <c r="J49" s="59">
        <v>0</v>
      </c>
      <c r="K49" s="56">
        <v>0</v>
      </c>
      <c r="L49" s="56">
        <v>29205</v>
      </c>
      <c r="M49" s="56">
        <v>45267.65</v>
      </c>
      <c r="N49" s="56">
        <v>2856.55</v>
      </c>
      <c r="O49" s="56">
        <v>0</v>
      </c>
      <c r="P49" s="13"/>
      <c r="Q49" s="62">
        <v>0</v>
      </c>
      <c r="R49" s="13"/>
      <c r="S49" s="17">
        <f t="shared" si="4"/>
        <v>304232.02</v>
      </c>
      <c r="T49" s="34">
        <f t="shared" si="5"/>
        <v>77329.200000000012</v>
      </c>
      <c r="V49" t="s">
        <v>20</v>
      </c>
      <c r="W49" s="12" t="s">
        <v>26</v>
      </c>
      <c r="Y49" s="55">
        <f t="shared" si="2"/>
        <v>77329.2</v>
      </c>
      <c r="Z49" s="30">
        <f t="shared" si="3"/>
        <v>0</v>
      </c>
    </row>
    <row r="50" spans="1:26" ht="15" customHeight="1">
      <c r="A50" s="9">
        <v>274</v>
      </c>
      <c r="B50" s="73" t="s">
        <v>20</v>
      </c>
      <c r="C50" s="44" t="s">
        <v>87</v>
      </c>
      <c r="D50" s="29" t="s">
        <v>45</v>
      </c>
      <c r="E50" s="28" t="s">
        <v>136</v>
      </c>
      <c r="F50" s="56">
        <v>179798.58000000002</v>
      </c>
      <c r="G50" s="56">
        <v>0</v>
      </c>
      <c r="H50" s="56">
        <v>0</v>
      </c>
      <c r="I50" s="59">
        <v>0</v>
      </c>
      <c r="J50" s="56">
        <v>0</v>
      </c>
      <c r="K50" s="56">
        <v>0</v>
      </c>
      <c r="L50" s="56">
        <v>0</v>
      </c>
      <c r="M50" s="56">
        <v>47011.27</v>
      </c>
      <c r="N50" s="56">
        <v>1682.98</v>
      </c>
      <c r="O50" s="56">
        <v>1129.5000000000002</v>
      </c>
      <c r="P50" s="13"/>
      <c r="Q50" s="62">
        <v>0</v>
      </c>
      <c r="R50" s="13"/>
      <c r="S50" s="17">
        <f t="shared" si="4"/>
        <v>229622.33000000002</v>
      </c>
      <c r="T50" s="34">
        <f t="shared" si="5"/>
        <v>49823.75</v>
      </c>
      <c r="V50" t="s">
        <v>20</v>
      </c>
      <c r="W50" t="s">
        <v>20</v>
      </c>
      <c r="Y50" s="55">
        <f t="shared" si="2"/>
        <v>48694.25</v>
      </c>
      <c r="Z50" s="30">
        <f t="shared" si="3"/>
        <v>1129.5000000000002</v>
      </c>
    </row>
    <row r="51" spans="1:26" ht="15" customHeight="1">
      <c r="A51" s="9">
        <v>279</v>
      </c>
      <c r="B51" s="73" t="s">
        <v>20</v>
      </c>
      <c r="C51" s="44" t="s">
        <v>88</v>
      </c>
      <c r="D51" s="29" t="s">
        <v>45</v>
      </c>
      <c r="E51" s="28" t="s">
        <v>136</v>
      </c>
      <c r="F51" s="56">
        <v>325854.32</v>
      </c>
      <c r="G51" s="56">
        <v>0</v>
      </c>
      <c r="H51" s="56">
        <v>0</v>
      </c>
      <c r="I51" s="57">
        <v>5778.57</v>
      </c>
      <c r="J51" s="56">
        <v>0</v>
      </c>
      <c r="K51" s="56">
        <v>0</v>
      </c>
      <c r="L51" s="56">
        <v>0</v>
      </c>
      <c r="M51" s="56">
        <v>161405.01</v>
      </c>
      <c r="N51" s="56">
        <v>3067.27</v>
      </c>
      <c r="O51" s="56">
        <v>535.1</v>
      </c>
      <c r="P51" s="13"/>
      <c r="Q51" s="62">
        <v>0</v>
      </c>
      <c r="R51" s="13"/>
      <c r="S51" s="17">
        <f t="shared" si="4"/>
        <v>496640.27</v>
      </c>
      <c r="T51" s="34">
        <f t="shared" si="5"/>
        <v>170785.95</v>
      </c>
      <c r="U51" s="12"/>
      <c r="V51" t="s">
        <v>20</v>
      </c>
      <c r="W51" s="12" t="s">
        <v>26</v>
      </c>
      <c r="Y51" s="55">
        <f t="shared" si="2"/>
        <v>170250.85</v>
      </c>
      <c r="Z51" s="30">
        <f t="shared" si="3"/>
        <v>535.1</v>
      </c>
    </row>
    <row r="52" spans="1:26" ht="15" customHeight="1">
      <c r="A52" s="9">
        <v>280</v>
      </c>
      <c r="B52" s="73" t="s">
        <v>20</v>
      </c>
      <c r="C52" s="44" t="s">
        <v>89</v>
      </c>
      <c r="D52" s="29" t="s">
        <v>45</v>
      </c>
      <c r="E52" s="28" t="s">
        <v>136</v>
      </c>
      <c r="F52" s="56">
        <v>107013.21</v>
      </c>
      <c r="G52" s="56">
        <v>0</v>
      </c>
      <c r="H52" s="56">
        <v>0</v>
      </c>
      <c r="I52" s="57">
        <v>3294.25</v>
      </c>
      <c r="J52" s="56">
        <v>0</v>
      </c>
      <c r="K52" s="56">
        <v>0</v>
      </c>
      <c r="L52" s="56">
        <v>0</v>
      </c>
      <c r="M52" s="56">
        <v>43902.720000000001</v>
      </c>
      <c r="N52" s="56">
        <v>0</v>
      </c>
      <c r="O52" s="56">
        <v>1129.5000000000002</v>
      </c>
      <c r="P52" s="13"/>
      <c r="Q52" s="62">
        <v>0</v>
      </c>
      <c r="R52" s="13"/>
      <c r="S52" s="17">
        <f t="shared" si="4"/>
        <v>155339.68</v>
      </c>
      <c r="T52" s="34">
        <f t="shared" si="5"/>
        <v>48326.469999999987</v>
      </c>
      <c r="V52" t="s">
        <v>20</v>
      </c>
      <c r="W52" t="s">
        <v>26</v>
      </c>
      <c r="Y52" s="55">
        <f t="shared" si="2"/>
        <v>47196.97</v>
      </c>
      <c r="Z52" s="30">
        <f t="shared" si="3"/>
        <v>1129.5000000000002</v>
      </c>
    </row>
    <row r="53" spans="1:26" ht="15" customHeight="1">
      <c r="A53" s="9">
        <v>281</v>
      </c>
      <c r="B53" s="73" t="s">
        <v>26</v>
      </c>
      <c r="C53" s="44" t="s">
        <v>90</v>
      </c>
      <c r="D53" s="29" t="s">
        <v>45</v>
      </c>
      <c r="E53" s="28" t="s">
        <v>136</v>
      </c>
      <c r="F53" s="56">
        <v>974735.35000000009</v>
      </c>
      <c r="G53" s="56">
        <v>0</v>
      </c>
      <c r="H53" s="56">
        <v>0</v>
      </c>
      <c r="I53" s="57">
        <v>0</v>
      </c>
      <c r="J53" s="56">
        <v>0</v>
      </c>
      <c r="K53" s="56">
        <v>0</v>
      </c>
      <c r="L53" s="56">
        <v>0</v>
      </c>
      <c r="M53" s="56">
        <v>366934.15</v>
      </c>
      <c r="N53" s="56">
        <v>3208.3</v>
      </c>
      <c r="O53" s="56">
        <v>0</v>
      </c>
      <c r="P53" s="13"/>
      <c r="Q53" s="62">
        <v>0</v>
      </c>
      <c r="R53" s="13"/>
      <c r="S53" s="17">
        <f t="shared" si="4"/>
        <v>1344877.8</v>
      </c>
      <c r="T53" s="34">
        <f t="shared" si="5"/>
        <v>370142.44999999995</v>
      </c>
      <c r="V53" t="s">
        <v>26</v>
      </c>
      <c r="W53" t="s">
        <v>26</v>
      </c>
      <c r="Y53" s="55">
        <f t="shared" si="2"/>
        <v>370142.45</v>
      </c>
      <c r="Z53" s="30">
        <f t="shared" si="3"/>
        <v>0</v>
      </c>
    </row>
    <row r="54" spans="1:26" ht="15" customHeight="1">
      <c r="A54" s="9">
        <v>282</v>
      </c>
      <c r="B54" s="73" t="s">
        <v>20</v>
      </c>
      <c r="C54" s="44" t="s">
        <v>91</v>
      </c>
      <c r="D54" s="29" t="s">
        <v>45</v>
      </c>
      <c r="E54" s="28" t="s">
        <v>136</v>
      </c>
      <c r="F54" s="56">
        <v>161329.46000000002</v>
      </c>
      <c r="G54" s="56">
        <v>0</v>
      </c>
      <c r="H54" s="56">
        <v>0</v>
      </c>
      <c r="I54" s="58">
        <v>9028.4</v>
      </c>
      <c r="J54" s="56">
        <v>0</v>
      </c>
      <c r="K54" s="56">
        <v>0</v>
      </c>
      <c r="L54" s="56">
        <v>0</v>
      </c>
      <c r="M54" s="56">
        <v>36333.39</v>
      </c>
      <c r="N54" s="56">
        <v>1502.78</v>
      </c>
      <c r="O54" s="56">
        <v>0</v>
      </c>
      <c r="P54" s="13"/>
      <c r="Q54" s="62">
        <v>0</v>
      </c>
      <c r="R54" s="13"/>
      <c r="S54" s="17">
        <f t="shared" si="4"/>
        <v>208194.03</v>
      </c>
      <c r="T54" s="34">
        <f t="shared" si="5"/>
        <v>46864.569999999978</v>
      </c>
      <c r="V54" t="s">
        <v>20</v>
      </c>
      <c r="W54" t="s">
        <v>26</v>
      </c>
      <c r="Y54" s="55">
        <f t="shared" si="2"/>
        <v>46864.57</v>
      </c>
      <c r="Z54" s="30">
        <f t="shared" si="3"/>
        <v>0</v>
      </c>
    </row>
    <row r="55" spans="1:26" ht="15" customHeight="1">
      <c r="A55" s="9">
        <v>283</v>
      </c>
      <c r="B55" s="73" t="s">
        <v>26</v>
      </c>
      <c r="C55" s="44" t="s">
        <v>92</v>
      </c>
      <c r="D55" s="29" t="s">
        <v>45</v>
      </c>
      <c r="E55" s="28" t="s">
        <v>136</v>
      </c>
      <c r="F55" s="56">
        <v>349389.44999999995</v>
      </c>
      <c r="G55" s="56">
        <v>0</v>
      </c>
      <c r="H55" s="56">
        <v>0</v>
      </c>
      <c r="I55" s="58">
        <v>24103.8</v>
      </c>
      <c r="J55" s="56">
        <v>0</v>
      </c>
      <c r="K55" s="56">
        <v>0</v>
      </c>
      <c r="L55" s="56">
        <v>0</v>
      </c>
      <c r="M55" s="56">
        <v>683.46</v>
      </c>
      <c r="N55" s="56">
        <v>55035.42</v>
      </c>
      <c r="O55" s="56">
        <v>535.1</v>
      </c>
      <c r="P55" s="13"/>
      <c r="Q55" s="62">
        <v>0</v>
      </c>
      <c r="R55" s="13"/>
      <c r="S55" s="17">
        <f t="shared" si="4"/>
        <v>429747.22999999992</v>
      </c>
      <c r="T55" s="34">
        <f t="shared" si="5"/>
        <v>80357.77999999997</v>
      </c>
      <c r="V55" t="s">
        <v>26</v>
      </c>
      <c r="W55" t="s">
        <v>26</v>
      </c>
      <c r="Y55" s="55">
        <f t="shared" si="2"/>
        <v>79822.679999999993</v>
      </c>
      <c r="Z55" s="30">
        <f t="shared" si="3"/>
        <v>535.1</v>
      </c>
    </row>
    <row r="56" spans="1:26" ht="15" customHeight="1">
      <c r="A56" s="9">
        <v>284</v>
      </c>
      <c r="B56" s="73" t="s">
        <v>20</v>
      </c>
      <c r="C56" s="44" t="s">
        <v>93</v>
      </c>
      <c r="D56" s="29" t="s">
        <v>45</v>
      </c>
      <c r="E56" s="28" t="s">
        <v>136</v>
      </c>
      <c r="F56" s="56">
        <v>858464.25000000012</v>
      </c>
      <c r="G56" s="56">
        <v>0</v>
      </c>
      <c r="H56" s="56">
        <v>21600</v>
      </c>
      <c r="I56" s="58">
        <v>17089.23</v>
      </c>
      <c r="J56" s="56">
        <v>13280.24</v>
      </c>
      <c r="K56" s="56">
        <v>0</v>
      </c>
      <c r="L56" s="56">
        <v>0</v>
      </c>
      <c r="M56" s="56">
        <v>103686.96</v>
      </c>
      <c r="N56" s="56">
        <v>47172.6</v>
      </c>
      <c r="O56" s="56">
        <v>5676.75</v>
      </c>
      <c r="P56" s="13"/>
      <c r="Q56" s="62">
        <v>0</v>
      </c>
      <c r="R56" s="13"/>
      <c r="S56" s="17">
        <f t="shared" si="4"/>
        <v>1066970.03</v>
      </c>
      <c r="T56" s="34">
        <f t="shared" si="5"/>
        <v>208505.77999999991</v>
      </c>
      <c r="V56" t="s">
        <v>20</v>
      </c>
      <c r="W56" t="s">
        <v>26</v>
      </c>
      <c r="Y56" s="55">
        <f t="shared" si="2"/>
        <v>181229.03</v>
      </c>
      <c r="Z56" s="30">
        <f t="shared" si="3"/>
        <v>27276.75</v>
      </c>
    </row>
    <row r="57" spans="1:26" ht="15" customHeight="1">
      <c r="A57" s="9">
        <v>285</v>
      </c>
      <c r="B57" s="73" t="s">
        <v>26</v>
      </c>
      <c r="C57" s="44" t="s">
        <v>94</v>
      </c>
      <c r="D57" s="29" t="s">
        <v>45</v>
      </c>
      <c r="E57" s="28" t="s">
        <v>136</v>
      </c>
      <c r="F57" s="56">
        <v>66761.500000000015</v>
      </c>
      <c r="G57" s="56">
        <v>0</v>
      </c>
      <c r="H57" s="56">
        <v>0</v>
      </c>
      <c r="I57" s="57">
        <v>24588</v>
      </c>
      <c r="J57" s="56">
        <v>10016.799999999999</v>
      </c>
      <c r="K57" s="56">
        <v>0</v>
      </c>
      <c r="L57" s="56">
        <v>0</v>
      </c>
      <c r="M57" s="56">
        <v>129347.94</v>
      </c>
      <c r="N57" s="56">
        <v>3765.76</v>
      </c>
      <c r="O57" s="56">
        <v>1664.6000000000004</v>
      </c>
      <c r="P57" s="13"/>
      <c r="Q57" s="62">
        <v>0</v>
      </c>
      <c r="R57" s="13"/>
      <c r="S57" s="17">
        <f t="shared" si="4"/>
        <v>236144.60000000003</v>
      </c>
      <c r="T57" s="34">
        <f t="shared" si="5"/>
        <v>169383.10000000003</v>
      </c>
      <c r="V57" t="s">
        <v>26</v>
      </c>
      <c r="W57" t="s">
        <v>26</v>
      </c>
      <c r="Y57" s="55">
        <f t="shared" si="2"/>
        <v>167718.5</v>
      </c>
      <c r="Z57" s="30">
        <f t="shared" si="3"/>
        <v>1664.6000000000004</v>
      </c>
    </row>
    <row r="58" spans="1:26" ht="15" customHeight="1">
      <c r="A58" s="27">
        <v>292</v>
      </c>
      <c r="B58" s="73" t="s">
        <v>20</v>
      </c>
      <c r="C58" s="44" t="s">
        <v>41</v>
      </c>
      <c r="D58" s="29" t="s">
        <v>42</v>
      </c>
      <c r="E58" s="28"/>
      <c r="F58" s="23">
        <v>257565.8</v>
      </c>
      <c r="G58" s="18"/>
      <c r="H58" s="18"/>
      <c r="I58" s="18">
        <v>36501</v>
      </c>
      <c r="J58" s="18"/>
      <c r="K58" s="23">
        <v>46957.48</v>
      </c>
      <c r="L58" s="18"/>
      <c r="M58" s="18"/>
      <c r="N58" s="18"/>
      <c r="O58" s="18">
        <v>7008.49</v>
      </c>
      <c r="P58" s="18"/>
      <c r="Q58" s="18"/>
      <c r="R58" s="18"/>
      <c r="S58" s="17">
        <v>348032.76999999996</v>
      </c>
      <c r="T58" s="34">
        <f t="shared" si="5"/>
        <v>90466.969999999972</v>
      </c>
      <c r="V58" t="s">
        <v>20</v>
      </c>
      <c r="W58" t="s">
        <v>20</v>
      </c>
      <c r="Y58" s="55">
        <v>83458.48</v>
      </c>
      <c r="Z58" s="30">
        <v>7008.49</v>
      </c>
    </row>
    <row r="59" spans="1:26" ht="15" customHeight="1">
      <c r="A59" s="27">
        <v>448</v>
      </c>
      <c r="B59" s="73" t="s">
        <v>20</v>
      </c>
      <c r="C59" s="44" t="s">
        <v>109</v>
      </c>
      <c r="D59" s="29" t="s">
        <v>110</v>
      </c>
      <c r="E59" s="28" t="s">
        <v>136</v>
      </c>
      <c r="F59" s="25">
        <v>289072.96000000002</v>
      </c>
      <c r="G59" s="25"/>
      <c r="H59" s="25"/>
      <c r="I59" s="25">
        <v>21101.29</v>
      </c>
      <c r="J59" s="25"/>
      <c r="K59" s="25"/>
      <c r="L59" s="25"/>
      <c r="M59" s="25"/>
      <c r="N59" s="25"/>
      <c r="O59" s="25"/>
      <c r="P59" s="25"/>
      <c r="Q59" s="25"/>
      <c r="R59" s="25"/>
      <c r="S59" s="17">
        <f t="shared" si="4"/>
        <v>310174.25</v>
      </c>
      <c r="T59" s="34">
        <f t="shared" si="5"/>
        <v>21101.289999999979</v>
      </c>
      <c r="V59" t="s">
        <v>20</v>
      </c>
      <c r="W59" t="s">
        <v>20</v>
      </c>
      <c r="Y59" s="55">
        <f t="shared" si="2"/>
        <v>21101.29</v>
      </c>
      <c r="Z59" s="30">
        <f t="shared" si="3"/>
        <v>0</v>
      </c>
    </row>
    <row r="60" spans="1:26" ht="15" customHeight="1">
      <c r="A60" s="4">
        <v>451</v>
      </c>
      <c r="B60" s="73" t="s">
        <v>20</v>
      </c>
      <c r="C60" s="44" t="s">
        <v>111</v>
      </c>
      <c r="D60" s="29" t="s">
        <v>110</v>
      </c>
      <c r="E60" s="28" t="s">
        <v>136</v>
      </c>
      <c r="F60" s="25">
        <v>397519.16</v>
      </c>
      <c r="G60" s="25"/>
      <c r="H60" s="25"/>
      <c r="I60" s="25">
        <v>25887.95</v>
      </c>
      <c r="J60" s="25"/>
      <c r="K60" s="25"/>
      <c r="L60" s="25"/>
      <c r="M60" s="25"/>
      <c r="N60" s="25"/>
      <c r="O60" s="25"/>
      <c r="P60" s="25"/>
      <c r="Q60" s="25"/>
      <c r="R60" s="25"/>
      <c r="S60" s="17">
        <f t="shared" si="4"/>
        <v>423407.11</v>
      </c>
      <c r="T60" s="34">
        <f t="shared" si="5"/>
        <v>25887.950000000012</v>
      </c>
      <c r="V60" t="s">
        <v>20</v>
      </c>
      <c r="W60" t="s">
        <v>20</v>
      </c>
      <c r="Y60" s="55">
        <f t="shared" si="2"/>
        <v>25887.95</v>
      </c>
      <c r="Z60" s="30">
        <f t="shared" si="3"/>
        <v>0</v>
      </c>
    </row>
    <row r="61" spans="1:26" ht="15" customHeight="1">
      <c r="A61" s="27">
        <v>455</v>
      </c>
      <c r="B61" s="73" t="s">
        <v>20</v>
      </c>
      <c r="C61" s="44" t="s">
        <v>112</v>
      </c>
      <c r="D61" s="29" t="s">
        <v>110</v>
      </c>
      <c r="E61" s="28" t="s">
        <v>136</v>
      </c>
      <c r="F61" s="25">
        <v>315397.25</v>
      </c>
      <c r="G61" s="25"/>
      <c r="H61" s="25"/>
      <c r="I61" s="25">
        <v>7635.49</v>
      </c>
      <c r="J61" s="25"/>
      <c r="K61" s="25"/>
      <c r="L61" s="25"/>
      <c r="M61" s="25"/>
      <c r="N61" s="25"/>
      <c r="O61" s="25"/>
      <c r="P61" s="25"/>
      <c r="Q61" s="25"/>
      <c r="R61" s="25"/>
      <c r="S61" s="17">
        <f t="shared" si="4"/>
        <v>323032.74</v>
      </c>
      <c r="T61" s="34">
        <f t="shared" si="5"/>
        <v>7635.4899999999907</v>
      </c>
      <c r="V61" t="s">
        <v>20</v>
      </c>
      <c r="W61" t="s">
        <v>20</v>
      </c>
      <c r="Y61" s="55">
        <f t="shared" si="2"/>
        <v>7635.49</v>
      </c>
      <c r="Z61" s="30">
        <f t="shared" si="3"/>
        <v>0</v>
      </c>
    </row>
    <row r="62" spans="1:26" ht="15" customHeight="1">
      <c r="A62" s="27">
        <v>463</v>
      </c>
      <c r="B62" s="73" t="s">
        <v>20</v>
      </c>
      <c r="C62" s="44" t="s">
        <v>113</v>
      </c>
      <c r="D62" s="29" t="s">
        <v>110</v>
      </c>
      <c r="E62" s="28" t="s">
        <v>136</v>
      </c>
      <c r="F62" s="25">
        <v>307625.12</v>
      </c>
      <c r="G62" s="25"/>
      <c r="H62" s="25"/>
      <c r="I62" s="25">
        <v>10453.379999999999</v>
      </c>
      <c r="J62" s="25"/>
      <c r="K62" s="25"/>
      <c r="L62" s="25"/>
      <c r="M62" s="25"/>
      <c r="N62" s="25"/>
      <c r="O62" s="25"/>
      <c r="P62" s="25"/>
      <c r="Q62" s="25"/>
      <c r="R62" s="25"/>
      <c r="S62" s="17">
        <f t="shared" si="4"/>
        <v>318078.5</v>
      </c>
      <c r="T62" s="34">
        <f t="shared" si="5"/>
        <v>10453.380000000005</v>
      </c>
      <c r="V62" t="s">
        <v>20</v>
      </c>
      <c r="W62" t="s">
        <v>20</v>
      </c>
      <c r="Y62" s="55">
        <f t="shared" si="2"/>
        <v>10453.379999999999</v>
      </c>
      <c r="Z62" s="30">
        <f t="shared" si="3"/>
        <v>0</v>
      </c>
    </row>
    <row r="63" spans="1:26" ht="15" customHeight="1">
      <c r="A63" s="27">
        <v>470</v>
      </c>
      <c r="B63" s="73" t="s">
        <v>20</v>
      </c>
      <c r="C63" s="44" t="s">
        <v>114</v>
      </c>
      <c r="D63" s="29" t="s">
        <v>110</v>
      </c>
      <c r="E63" s="28" t="s">
        <v>136</v>
      </c>
      <c r="F63" s="25">
        <v>289784.62</v>
      </c>
      <c r="G63" s="25"/>
      <c r="H63" s="25"/>
      <c r="I63" s="25">
        <v>46251.98</v>
      </c>
      <c r="J63" s="25"/>
      <c r="K63" s="25"/>
      <c r="L63" s="25"/>
      <c r="M63" s="25"/>
      <c r="N63" s="25"/>
      <c r="O63" s="25"/>
      <c r="P63" s="25"/>
      <c r="Q63" s="25"/>
      <c r="R63" s="25"/>
      <c r="S63" s="17">
        <f t="shared" si="4"/>
        <v>336036.6</v>
      </c>
      <c r="T63" s="34">
        <f t="shared" si="5"/>
        <v>46251.979999999981</v>
      </c>
      <c r="V63" t="s">
        <v>20</v>
      </c>
      <c r="W63" t="s">
        <v>20</v>
      </c>
      <c r="Y63" s="55">
        <f t="shared" si="2"/>
        <v>46251.98</v>
      </c>
      <c r="Z63" s="30">
        <f t="shared" si="3"/>
        <v>0</v>
      </c>
    </row>
    <row r="64" spans="1:26" ht="15" customHeight="1">
      <c r="A64" s="29">
        <v>764</v>
      </c>
      <c r="B64" s="73" t="s">
        <v>26</v>
      </c>
      <c r="C64" s="44" t="s">
        <v>129</v>
      </c>
      <c r="D64" s="29" t="s">
        <v>122</v>
      </c>
      <c r="E64" s="28" t="s">
        <v>43</v>
      </c>
      <c r="F64" s="25">
        <v>13500</v>
      </c>
      <c r="G64" s="13"/>
      <c r="H64" s="13"/>
      <c r="I64" s="23">
        <v>21600</v>
      </c>
      <c r="J64" s="23">
        <v>12200</v>
      </c>
      <c r="K64" s="23">
        <v>129000</v>
      </c>
      <c r="L64" s="13"/>
      <c r="M64" s="13"/>
      <c r="N64" s="23">
        <v>1200</v>
      </c>
      <c r="O64" s="13"/>
      <c r="P64" s="13">
        <v>35000</v>
      </c>
      <c r="Q64" s="13"/>
      <c r="R64" s="13"/>
      <c r="S64" s="17">
        <f t="shared" ref="S64:S82" si="6">SUM(F64:R64)</f>
        <v>212500</v>
      </c>
      <c r="T64" s="34">
        <f t="shared" ref="T64:T81" si="7">S64-F64</f>
        <v>199000</v>
      </c>
      <c r="V64" t="s">
        <v>20</v>
      </c>
      <c r="W64" t="s">
        <v>20</v>
      </c>
      <c r="Y64" s="55">
        <f t="shared" si="2"/>
        <v>199000</v>
      </c>
      <c r="Z64" s="30">
        <f t="shared" si="3"/>
        <v>0</v>
      </c>
    </row>
    <row r="65" spans="1:26" ht="15" customHeight="1">
      <c r="A65" s="27">
        <v>765</v>
      </c>
      <c r="B65" s="73" t="s">
        <v>20</v>
      </c>
      <c r="C65" s="44" t="s">
        <v>121</v>
      </c>
      <c r="D65" s="29" t="s">
        <v>122</v>
      </c>
      <c r="E65" s="28" t="s">
        <v>43</v>
      </c>
      <c r="F65" s="25">
        <v>15500</v>
      </c>
      <c r="G65" s="13"/>
      <c r="H65" s="13"/>
      <c r="I65" s="23">
        <v>10000</v>
      </c>
      <c r="J65" s="23">
        <v>22500</v>
      </c>
      <c r="K65" s="23">
        <v>28800</v>
      </c>
      <c r="L65" s="13"/>
      <c r="M65" s="23"/>
      <c r="N65" s="23">
        <v>1350</v>
      </c>
      <c r="O65" s="13"/>
      <c r="P65" s="13">
        <v>126000</v>
      </c>
      <c r="Q65" s="13"/>
      <c r="R65" s="13"/>
      <c r="S65" s="17">
        <f t="shared" si="6"/>
        <v>204150</v>
      </c>
      <c r="T65" s="34">
        <f t="shared" si="7"/>
        <v>188650</v>
      </c>
      <c r="V65" t="s">
        <v>20</v>
      </c>
      <c r="W65" t="s">
        <v>20</v>
      </c>
      <c r="Y65" s="55">
        <f t="shared" si="2"/>
        <v>188650</v>
      </c>
      <c r="Z65" s="30">
        <f t="shared" si="3"/>
        <v>0</v>
      </c>
    </row>
    <row r="66" spans="1:26" ht="30" customHeight="1">
      <c r="A66" s="4">
        <v>768</v>
      </c>
      <c r="B66" s="73" t="s">
        <v>20</v>
      </c>
      <c r="C66" s="44" t="s">
        <v>123</v>
      </c>
      <c r="D66" s="29" t="s">
        <v>122</v>
      </c>
      <c r="E66" s="28" t="s">
        <v>43</v>
      </c>
      <c r="F66" s="25">
        <v>13500</v>
      </c>
      <c r="G66" s="13"/>
      <c r="H66" s="13"/>
      <c r="I66" s="23">
        <v>3200</v>
      </c>
      <c r="J66" s="23">
        <v>8900</v>
      </c>
      <c r="K66" s="23">
        <v>20800</v>
      </c>
      <c r="L66" s="13">
        <v>28000</v>
      </c>
      <c r="M66" s="13"/>
      <c r="N66" s="23">
        <v>1200</v>
      </c>
      <c r="O66" s="13"/>
      <c r="P66" s="13">
        <v>25000</v>
      </c>
      <c r="Q66" s="13"/>
      <c r="R66" s="13"/>
      <c r="S66" s="17">
        <f t="shared" si="6"/>
        <v>100600</v>
      </c>
      <c r="T66" s="34">
        <f t="shared" si="7"/>
        <v>87100</v>
      </c>
      <c r="V66" t="s">
        <v>20</v>
      </c>
      <c r="W66" t="s">
        <v>20</v>
      </c>
      <c r="Y66" s="55">
        <f t="shared" si="2"/>
        <v>87100</v>
      </c>
      <c r="Z66" s="30">
        <f t="shared" si="3"/>
        <v>0</v>
      </c>
    </row>
    <row r="67" spans="1:26" ht="15" customHeight="1">
      <c r="A67" s="29">
        <v>772</v>
      </c>
      <c r="B67" s="73" t="s">
        <v>26</v>
      </c>
      <c r="C67" s="44" t="s">
        <v>128</v>
      </c>
      <c r="D67" s="29" t="s">
        <v>122</v>
      </c>
      <c r="E67" s="28" t="s">
        <v>43</v>
      </c>
      <c r="F67" s="25">
        <v>13500</v>
      </c>
      <c r="G67" s="13"/>
      <c r="H67" s="13"/>
      <c r="I67" s="23">
        <v>3500</v>
      </c>
      <c r="J67" s="23">
        <v>6200</v>
      </c>
      <c r="K67" s="23">
        <v>28800</v>
      </c>
      <c r="L67" s="13">
        <v>28000</v>
      </c>
      <c r="M67" s="13"/>
      <c r="N67" s="23">
        <v>1200</v>
      </c>
      <c r="O67" s="13"/>
      <c r="P67" s="13">
        <v>18200</v>
      </c>
      <c r="Q67" s="13"/>
      <c r="R67" s="13"/>
      <c r="S67" s="17">
        <f t="shared" si="6"/>
        <v>99400</v>
      </c>
      <c r="T67" s="34">
        <f t="shared" si="7"/>
        <v>85900</v>
      </c>
      <c r="V67" t="s">
        <v>20</v>
      </c>
      <c r="W67" t="s">
        <v>20</v>
      </c>
      <c r="Y67" s="55">
        <f t="shared" si="2"/>
        <v>85900</v>
      </c>
      <c r="Z67" s="30">
        <f t="shared" si="3"/>
        <v>0</v>
      </c>
    </row>
    <row r="68" spans="1:26">
      <c r="A68" s="29">
        <v>774</v>
      </c>
      <c r="B68" s="73" t="s">
        <v>26</v>
      </c>
      <c r="C68" s="44" t="s">
        <v>127</v>
      </c>
      <c r="D68" s="29" t="s">
        <v>122</v>
      </c>
      <c r="E68" s="28" t="s">
        <v>43</v>
      </c>
      <c r="F68" s="25">
        <v>13500</v>
      </c>
      <c r="G68" s="13"/>
      <c r="H68" s="13"/>
      <c r="I68" s="23">
        <v>18000</v>
      </c>
      <c r="J68" s="23">
        <v>21200</v>
      </c>
      <c r="K68" s="23">
        <v>64800</v>
      </c>
      <c r="L68" s="13"/>
      <c r="M68" s="13"/>
      <c r="N68" s="23">
        <v>1200</v>
      </c>
      <c r="O68" s="13"/>
      <c r="P68" s="13">
        <v>15000</v>
      </c>
      <c r="Q68" s="13"/>
      <c r="R68" s="13"/>
      <c r="S68" s="17">
        <f t="shared" si="6"/>
        <v>133700</v>
      </c>
      <c r="T68" s="34">
        <f t="shared" si="7"/>
        <v>120200</v>
      </c>
      <c r="V68" t="s">
        <v>20</v>
      </c>
      <c r="W68" t="s">
        <v>26</v>
      </c>
      <c r="Y68" s="55">
        <f t="shared" ref="Y68:Y105" si="8">SUM(I68+J68+K68+L68+M68+N68+P68+Q68+R68)</f>
        <v>120200</v>
      </c>
      <c r="Z68" s="30">
        <f t="shared" ref="Z68:Z105" si="9">SUM(G68+H68+O68)</f>
        <v>0</v>
      </c>
    </row>
    <row r="69" spans="1:26">
      <c r="A69" s="27">
        <v>775</v>
      </c>
      <c r="B69" s="73" t="s">
        <v>26</v>
      </c>
      <c r="C69" s="44" t="s">
        <v>124</v>
      </c>
      <c r="D69" s="29" t="s">
        <v>122</v>
      </c>
      <c r="E69" s="28" t="s">
        <v>43</v>
      </c>
      <c r="F69" s="25">
        <v>15500</v>
      </c>
      <c r="G69" s="13"/>
      <c r="H69" s="13"/>
      <c r="I69" s="23"/>
      <c r="J69" s="23">
        <v>11200</v>
      </c>
      <c r="K69" s="23">
        <v>43200</v>
      </c>
      <c r="L69" s="13"/>
      <c r="M69" s="23"/>
      <c r="N69" s="23">
        <v>1300</v>
      </c>
      <c r="O69" s="13"/>
      <c r="P69" s="13">
        <v>15000</v>
      </c>
      <c r="Q69" s="13"/>
      <c r="R69" s="13"/>
      <c r="S69" s="17">
        <f t="shared" si="6"/>
        <v>86200</v>
      </c>
      <c r="T69" s="34">
        <f t="shared" si="7"/>
        <v>70700</v>
      </c>
      <c r="V69" t="s">
        <v>20</v>
      </c>
      <c r="W69" t="s">
        <v>26</v>
      </c>
      <c r="Y69" s="55">
        <f t="shared" si="8"/>
        <v>70700</v>
      </c>
      <c r="Z69" s="30">
        <f t="shared" si="9"/>
        <v>0</v>
      </c>
    </row>
    <row r="70" spans="1:26">
      <c r="A70" s="29">
        <v>777</v>
      </c>
      <c r="B70" s="73" t="s">
        <v>20</v>
      </c>
      <c r="C70" s="44" t="s">
        <v>125</v>
      </c>
      <c r="D70" s="29" t="s">
        <v>122</v>
      </c>
      <c r="E70" s="28" t="s">
        <v>43</v>
      </c>
      <c r="F70" s="25">
        <v>13500</v>
      </c>
      <c r="G70" s="13"/>
      <c r="H70" s="13"/>
      <c r="I70" s="23">
        <v>27600</v>
      </c>
      <c r="J70" s="23">
        <v>8600</v>
      </c>
      <c r="K70" s="23">
        <v>165000</v>
      </c>
      <c r="L70" s="13"/>
      <c r="M70" s="13"/>
      <c r="N70" s="23">
        <v>1200</v>
      </c>
      <c r="O70" s="13"/>
      <c r="P70" s="13">
        <v>84000</v>
      </c>
      <c r="Q70" s="13"/>
      <c r="R70" s="13"/>
      <c r="S70" s="17">
        <f t="shared" si="6"/>
        <v>299900</v>
      </c>
      <c r="T70" s="34">
        <f t="shared" si="7"/>
        <v>286400</v>
      </c>
      <c r="V70" t="s">
        <v>20</v>
      </c>
      <c r="W70" t="s">
        <v>26</v>
      </c>
      <c r="Y70" s="55">
        <f t="shared" si="8"/>
        <v>286400</v>
      </c>
      <c r="Z70" s="30">
        <f t="shared" si="9"/>
        <v>0</v>
      </c>
    </row>
    <row r="71" spans="1:26" ht="45" customHeight="1">
      <c r="A71" s="27">
        <v>939</v>
      </c>
      <c r="B71" s="73" t="s">
        <v>20</v>
      </c>
      <c r="C71" s="44" t="s">
        <v>18</v>
      </c>
      <c r="D71" s="29" t="s">
        <v>19</v>
      </c>
      <c r="E71" s="28" t="s">
        <v>139</v>
      </c>
      <c r="F71" s="13">
        <v>489680.56</v>
      </c>
      <c r="G71" s="13">
        <v>0</v>
      </c>
      <c r="H71" s="13">
        <v>0</v>
      </c>
      <c r="I71" s="13">
        <v>3631.56</v>
      </c>
      <c r="J71" s="13">
        <v>6070.11</v>
      </c>
      <c r="K71" s="13">
        <v>1661.8</v>
      </c>
      <c r="L71" s="13">
        <v>1635.31</v>
      </c>
      <c r="M71" s="13">
        <v>0</v>
      </c>
      <c r="N71" s="13">
        <v>4639.83</v>
      </c>
      <c r="O71" s="13">
        <v>0</v>
      </c>
      <c r="P71" s="13">
        <v>0</v>
      </c>
      <c r="Q71" s="13"/>
      <c r="R71" s="13">
        <v>0</v>
      </c>
      <c r="S71" s="17">
        <f t="shared" si="6"/>
        <v>507319.17</v>
      </c>
      <c r="T71" s="34">
        <f t="shared" si="7"/>
        <v>17638.609999999986</v>
      </c>
      <c r="V71" t="s">
        <v>20</v>
      </c>
      <c r="W71" t="s">
        <v>20</v>
      </c>
      <c r="Y71" s="55">
        <f t="shared" si="8"/>
        <v>17638.61</v>
      </c>
      <c r="Z71" s="30">
        <f t="shared" si="9"/>
        <v>0</v>
      </c>
    </row>
    <row r="72" spans="1:26" ht="15" customHeight="1">
      <c r="A72" s="27">
        <v>981</v>
      </c>
      <c r="B72" s="73" t="s">
        <v>20</v>
      </c>
      <c r="C72" s="44" t="s">
        <v>21</v>
      </c>
      <c r="D72" s="29" t="s">
        <v>22</v>
      </c>
      <c r="E72" s="8" t="s">
        <v>136</v>
      </c>
      <c r="F72" s="13">
        <v>114029.14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438000</v>
      </c>
      <c r="N72" s="13">
        <v>0</v>
      </c>
      <c r="O72" s="13">
        <v>0</v>
      </c>
      <c r="P72" s="13">
        <v>0</v>
      </c>
      <c r="Q72" s="13"/>
      <c r="R72" s="13">
        <v>0</v>
      </c>
      <c r="S72" s="17">
        <f t="shared" si="6"/>
        <v>552029.14</v>
      </c>
      <c r="T72" s="34">
        <f t="shared" si="7"/>
        <v>438000</v>
      </c>
      <c r="U72" s="40"/>
      <c r="V72" t="s">
        <v>20</v>
      </c>
      <c r="W72" t="s">
        <v>26</v>
      </c>
      <c r="Y72" s="55">
        <f t="shared" si="8"/>
        <v>438000</v>
      </c>
      <c r="Z72" s="30">
        <f t="shared" si="9"/>
        <v>0</v>
      </c>
    </row>
    <row r="73" spans="1:26" ht="15" customHeight="1">
      <c r="A73" s="4">
        <v>985</v>
      </c>
      <c r="B73" s="73" t="s">
        <v>20</v>
      </c>
      <c r="C73" s="44" t="s">
        <v>23</v>
      </c>
      <c r="D73" s="29" t="s">
        <v>22</v>
      </c>
      <c r="E73" s="8" t="s">
        <v>136</v>
      </c>
      <c r="F73" s="13">
        <v>114029.14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18600</v>
      </c>
      <c r="N73" s="13">
        <v>0</v>
      </c>
      <c r="O73" s="13">
        <v>0</v>
      </c>
      <c r="P73" s="13">
        <v>0</v>
      </c>
      <c r="Q73" s="13"/>
      <c r="R73" s="13">
        <v>0</v>
      </c>
      <c r="S73" s="17">
        <f t="shared" si="6"/>
        <v>132629.14000000001</v>
      </c>
      <c r="T73" s="34">
        <f t="shared" si="7"/>
        <v>18600.000000000015</v>
      </c>
      <c r="U73" s="41"/>
      <c r="V73" t="s">
        <v>20</v>
      </c>
      <c r="W73" t="s">
        <v>26</v>
      </c>
      <c r="Y73" s="55">
        <f t="shared" si="8"/>
        <v>18600</v>
      </c>
      <c r="Z73" s="30">
        <f t="shared" si="9"/>
        <v>0</v>
      </c>
    </row>
    <row r="74" spans="1:26" ht="15" customHeight="1">
      <c r="A74" s="27">
        <v>986</v>
      </c>
      <c r="B74" s="73" t="s">
        <v>26</v>
      </c>
      <c r="C74" s="44" t="s">
        <v>40</v>
      </c>
      <c r="D74" s="29" t="s">
        <v>22</v>
      </c>
      <c r="E74" s="8" t="s">
        <v>136</v>
      </c>
      <c r="F74" s="13">
        <v>114029.14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8">
        <v>1211400</v>
      </c>
      <c r="N74" s="13">
        <v>0</v>
      </c>
      <c r="O74" s="13">
        <v>0</v>
      </c>
      <c r="P74" s="13">
        <v>0</v>
      </c>
      <c r="Q74" s="13"/>
      <c r="R74" s="13">
        <v>0</v>
      </c>
      <c r="S74" s="17">
        <f t="shared" si="6"/>
        <v>1325429.1399999999</v>
      </c>
      <c r="T74" s="34">
        <f t="shared" si="7"/>
        <v>1211400</v>
      </c>
      <c r="U74" s="42"/>
      <c r="V74" t="s">
        <v>26</v>
      </c>
      <c r="W74" t="s">
        <v>26</v>
      </c>
      <c r="Y74" s="55">
        <f t="shared" si="8"/>
        <v>1211400</v>
      </c>
      <c r="Z74" s="30">
        <f t="shared" si="9"/>
        <v>0</v>
      </c>
    </row>
    <row r="75" spans="1:26" ht="15" customHeight="1">
      <c r="A75" s="27">
        <v>987</v>
      </c>
      <c r="B75" s="73" t="s">
        <v>20</v>
      </c>
      <c r="C75" s="44" t="s">
        <v>24</v>
      </c>
      <c r="D75" s="29" t="s">
        <v>22</v>
      </c>
      <c r="E75" s="8" t="s">
        <v>136</v>
      </c>
      <c r="F75" s="13">
        <v>114029.14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533400</v>
      </c>
      <c r="N75" s="13">
        <v>0</v>
      </c>
      <c r="O75" s="13">
        <v>0</v>
      </c>
      <c r="P75" s="13">
        <v>0</v>
      </c>
      <c r="Q75" s="13"/>
      <c r="R75" s="13">
        <v>0</v>
      </c>
      <c r="S75" s="17">
        <f t="shared" si="6"/>
        <v>647429.14</v>
      </c>
      <c r="T75" s="34">
        <f t="shared" si="7"/>
        <v>533400</v>
      </c>
      <c r="V75" t="s">
        <v>20</v>
      </c>
      <c r="W75" t="s">
        <v>26</v>
      </c>
      <c r="Y75" s="55">
        <f t="shared" si="8"/>
        <v>533400</v>
      </c>
      <c r="Z75" s="30">
        <f t="shared" si="9"/>
        <v>0</v>
      </c>
    </row>
    <row r="76" spans="1:26" ht="15" customHeight="1">
      <c r="A76" s="27">
        <v>988</v>
      </c>
      <c r="B76" s="73" t="s">
        <v>26</v>
      </c>
      <c r="C76" s="44" t="s">
        <v>25</v>
      </c>
      <c r="D76" s="29" t="s">
        <v>22</v>
      </c>
      <c r="E76" s="8" t="s">
        <v>136</v>
      </c>
      <c r="F76" s="13">
        <v>114029.14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8491.33</v>
      </c>
      <c r="M76" s="13">
        <v>248900.86</v>
      </c>
      <c r="N76" s="13">
        <v>0</v>
      </c>
      <c r="O76" s="13">
        <v>0</v>
      </c>
      <c r="P76" s="13">
        <v>0</v>
      </c>
      <c r="Q76" s="13"/>
      <c r="R76" s="13">
        <v>0</v>
      </c>
      <c r="S76" s="17">
        <f t="shared" si="6"/>
        <v>371421.32999999996</v>
      </c>
      <c r="T76" s="34">
        <f t="shared" si="7"/>
        <v>257392.18999999994</v>
      </c>
      <c r="V76" t="s">
        <v>20</v>
      </c>
      <c r="W76" t="s">
        <v>26</v>
      </c>
      <c r="Y76" s="55">
        <f t="shared" si="8"/>
        <v>257392.18999999997</v>
      </c>
      <c r="Z76" s="30">
        <f t="shared" si="9"/>
        <v>0</v>
      </c>
    </row>
    <row r="77" spans="1:26" ht="15" customHeight="1">
      <c r="A77" s="27">
        <v>989</v>
      </c>
      <c r="B77" s="73" t="s">
        <v>20</v>
      </c>
      <c r="C77" s="44" t="s">
        <v>27</v>
      </c>
      <c r="D77" s="29" t="s">
        <v>22</v>
      </c>
      <c r="E77" s="8" t="s">
        <v>136</v>
      </c>
      <c r="F77" s="13">
        <v>114029.14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189600</v>
      </c>
      <c r="N77" s="13">
        <v>0</v>
      </c>
      <c r="O77" s="13">
        <v>0</v>
      </c>
      <c r="P77" s="13">
        <v>0</v>
      </c>
      <c r="Q77" s="13"/>
      <c r="R77" s="13">
        <v>0</v>
      </c>
      <c r="S77" s="17">
        <f t="shared" si="6"/>
        <v>303629.14</v>
      </c>
      <c r="T77" s="34">
        <f t="shared" si="7"/>
        <v>189600</v>
      </c>
      <c r="V77" t="s">
        <v>20</v>
      </c>
      <c r="W77" t="s">
        <v>26</v>
      </c>
      <c r="Y77" s="55">
        <f t="shared" si="8"/>
        <v>189600</v>
      </c>
      <c r="Z77" s="30">
        <f t="shared" si="9"/>
        <v>0</v>
      </c>
    </row>
    <row r="78" spans="1:26" ht="15" customHeight="1">
      <c r="A78" s="4">
        <v>990</v>
      </c>
      <c r="B78" s="73" t="s">
        <v>20</v>
      </c>
      <c r="C78" s="44" t="s">
        <v>28</v>
      </c>
      <c r="D78" s="29" t="s">
        <v>22</v>
      </c>
      <c r="E78" s="8" t="s">
        <v>136</v>
      </c>
      <c r="F78" s="13">
        <v>114029.14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8">
        <v>169200</v>
      </c>
      <c r="N78" s="13">
        <v>0</v>
      </c>
      <c r="O78" s="13">
        <v>0</v>
      </c>
      <c r="P78" s="13">
        <v>0</v>
      </c>
      <c r="Q78" s="13"/>
      <c r="R78" s="13">
        <v>0</v>
      </c>
      <c r="S78" s="17">
        <f t="shared" si="6"/>
        <v>283229.14</v>
      </c>
      <c r="T78" s="34">
        <f t="shared" si="7"/>
        <v>169200</v>
      </c>
      <c r="V78" t="s">
        <v>20</v>
      </c>
      <c r="W78" t="s">
        <v>20</v>
      </c>
      <c r="Y78" s="55">
        <f t="shared" si="8"/>
        <v>169200</v>
      </c>
      <c r="Z78" s="30">
        <f t="shared" si="9"/>
        <v>0</v>
      </c>
    </row>
    <row r="79" spans="1:26" ht="15" customHeight="1">
      <c r="A79" s="27">
        <v>991</v>
      </c>
      <c r="B79" s="73" t="s">
        <v>20</v>
      </c>
      <c r="C79" s="44" t="s">
        <v>29</v>
      </c>
      <c r="D79" s="29" t="s">
        <v>22</v>
      </c>
      <c r="E79" s="8" t="s">
        <v>136</v>
      </c>
      <c r="F79" s="13">
        <v>114029.14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8">
        <v>129000</v>
      </c>
      <c r="N79" s="13">
        <v>0</v>
      </c>
      <c r="O79" s="13">
        <v>0</v>
      </c>
      <c r="P79" s="13">
        <v>0</v>
      </c>
      <c r="Q79" s="13"/>
      <c r="R79" s="13">
        <v>0</v>
      </c>
      <c r="S79" s="17">
        <f t="shared" si="6"/>
        <v>243029.14</v>
      </c>
      <c r="T79" s="34">
        <f t="shared" si="7"/>
        <v>129000.00000000001</v>
      </c>
      <c r="V79" t="s">
        <v>20</v>
      </c>
      <c r="W79" t="s">
        <v>20</v>
      </c>
      <c r="Y79" s="55">
        <f t="shared" si="8"/>
        <v>129000</v>
      </c>
      <c r="Z79" s="30">
        <f t="shared" si="9"/>
        <v>0</v>
      </c>
    </row>
    <row r="80" spans="1:26" ht="15" customHeight="1">
      <c r="A80" s="27">
        <v>1004</v>
      </c>
      <c r="B80" s="73" t="s">
        <v>26</v>
      </c>
      <c r="C80" s="44" t="s">
        <v>30</v>
      </c>
      <c r="D80" s="29" t="s">
        <v>22</v>
      </c>
      <c r="E80" s="8" t="s">
        <v>136</v>
      </c>
      <c r="F80" s="13">
        <v>114029.14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8">
        <v>8491.33</v>
      </c>
      <c r="M80" s="18">
        <v>18500.86</v>
      </c>
      <c r="N80" s="13">
        <v>0</v>
      </c>
      <c r="O80" s="13">
        <v>0</v>
      </c>
      <c r="P80" s="13">
        <v>0</v>
      </c>
      <c r="Q80" s="13"/>
      <c r="R80" s="13">
        <v>0</v>
      </c>
      <c r="S80" s="17">
        <f t="shared" si="6"/>
        <v>141021.33000000002</v>
      </c>
      <c r="T80" s="34">
        <f t="shared" si="7"/>
        <v>26992.190000000017</v>
      </c>
      <c r="V80" t="s">
        <v>20</v>
      </c>
      <c r="W80" t="s">
        <v>20</v>
      </c>
      <c r="Y80" s="55">
        <f t="shared" si="8"/>
        <v>26992.190000000002</v>
      </c>
      <c r="Z80" s="30">
        <f t="shared" si="9"/>
        <v>0</v>
      </c>
    </row>
    <row r="81" spans="1:26" ht="45" customHeight="1">
      <c r="A81" s="27">
        <v>1006</v>
      </c>
      <c r="B81" s="73" t="s">
        <v>20</v>
      </c>
      <c r="C81" s="44" t="s">
        <v>31</v>
      </c>
      <c r="D81" s="29" t="s">
        <v>22</v>
      </c>
      <c r="E81" s="8" t="s">
        <v>136</v>
      </c>
      <c r="F81" s="13">
        <v>114029.14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8">
        <v>188400</v>
      </c>
      <c r="N81" s="13">
        <v>0</v>
      </c>
      <c r="O81" s="13">
        <v>0</v>
      </c>
      <c r="P81" s="13">
        <v>0</v>
      </c>
      <c r="Q81" s="13"/>
      <c r="R81" s="13">
        <v>0</v>
      </c>
      <c r="S81" s="17">
        <f t="shared" si="6"/>
        <v>302429.14</v>
      </c>
      <c r="T81" s="34">
        <f t="shared" si="7"/>
        <v>188400</v>
      </c>
      <c r="V81" t="s">
        <v>20</v>
      </c>
      <c r="W81" t="s">
        <v>20</v>
      </c>
      <c r="Y81" s="55">
        <f t="shared" si="8"/>
        <v>188400</v>
      </c>
      <c r="Z81" s="30">
        <f t="shared" si="9"/>
        <v>0</v>
      </c>
    </row>
    <row r="82" spans="1:26" ht="15" customHeight="1">
      <c r="A82" s="27">
        <v>1007</v>
      </c>
      <c r="B82" s="73" t="s">
        <v>20</v>
      </c>
      <c r="C82" s="44" t="s">
        <v>32</v>
      </c>
      <c r="D82" s="29" t="s">
        <v>22</v>
      </c>
      <c r="E82" s="8" t="s">
        <v>136</v>
      </c>
      <c r="F82" s="13">
        <v>114029.14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/>
      <c r="R82" s="13">
        <v>0</v>
      </c>
      <c r="S82" s="17">
        <f t="shared" si="6"/>
        <v>114029.14</v>
      </c>
      <c r="T82" s="34">
        <f t="shared" ref="T82:T85" si="10">S82-F82</f>
        <v>0</v>
      </c>
      <c r="V82" t="s">
        <v>20</v>
      </c>
      <c r="W82" t="s">
        <v>20</v>
      </c>
      <c r="Y82" s="55">
        <f t="shared" si="8"/>
        <v>0</v>
      </c>
      <c r="Z82" s="30">
        <f t="shared" si="9"/>
        <v>0</v>
      </c>
    </row>
    <row r="83" spans="1:26" ht="30" customHeight="1">
      <c r="A83" s="27">
        <v>1021</v>
      </c>
      <c r="B83" s="73" t="s">
        <v>20</v>
      </c>
      <c r="C83" s="44" t="s">
        <v>117</v>
      </c>
      <c r="D83" s="29" t="s">
        <v>118</v>
      </c>
      <c r="E83" s="28" t="s">
        <v>138</v>
      </c>
      <c r="F83" s="38">
        <v>257954.49</v>
      </c>
      <c r="G83" s="13">
        <v>0</v>
      </c>
      <c r="H83" s="13">
        <v>0</v>
      </c>
      <c r="I83" s="24">
        <v>7611.7199999999993</v>
      </c>
      <c r="J83" s="13">
        <v>30165.19</v>
      </c>
      <c r="K83" s="21">
        <v>41181.58</v>
      </c>
      <c r="L83" s="13">
        <v>0</v>
      </c>
      <c r="M83" s="13">
        <v>871305.12999999989</v>
      </c>
      <c r="N83" s="21">
        <v>8483.17</v>
      </c>
      <c r="O83" s="13">
        <v>0</v>
      </c>
      <c r="P83" s="13">
        <v>0</v>
      </c>
      <c r="Q83" s="13"/>
      <c r="R83" s="13">
        <v>0</v>
      </c>
      <c r="S83" s="17">
        <f t="shared" ref="S83:S85" si="11">SUM(F83:R83)</f>
        <v>1216701.2799999998</v>
      </c>
      <c r="T83" s="34">
        <f t="shared" si="10"/>
        <v>958746.7899999998</v>
      </c>
      <c r="V83" t="s">
        <v>20</v>
      </c>
      <c r="W83" t="s">
        <v>20</v>
      </c>
      <c r="Y83" s="55">
        <f t="shared" si="8"/>
        <v>958746.78999999992</v>
      </c>
      <c r="Z83" s="30">
        <f t="shared" si="9"/>
        <v>0</v>
      </c>
    </row>
    <row r="84" spans="1:26" ht="30" customHeight="1">
      <c r="A84" s="4">
        <v>1033</v>
      </c>
      <c r="B84" s="73" t="s">
        <v>20</v>
      </c>
      <c r="C84" s="44" t="s">
        <v>119</v>
      </c>
      <c r="D84" s="29" t="s">
        <v>118</v>
      </c>
      <c r="E84" s="28" t="s">
        <v>138</v>
      </c>
      <c r="F84" s="36">
        <v>128358.77</v>
      </c>
      <c r="G84" s="13">
        <v>0</v>
      </c>
      <c r="H84" s="13">
        <v>0</v>
      </c>
      <c r="I84" s="24">
        <v>707.28</v>
      </c>
      <c r="J84" s="13">
        <v>4863.32</v>
      </c>
      <c r="K84" s="13">
        <v>783.35</v>
      </c>
      <c r="L84" s="13">
        <v>0</v>
      </c>
      <c r="M84" s="13">
        <v>95305.59</v>
      </c>
      <c r="N84" s="13">
        <v>0</v>
      </c>
      <c r="O84" s="13">
        <v>0</v>
      </c>
      <c r="P84" s="13">
        <v>0</v>
      </c>
      <c r="Q84" s="13"/>
      <c r="R84" s="13">
        <v>0</v>
      </c>
      <c r="S84" s="17">
        <f t="shared" si="11"/>
        <v>230018.31</v>
      </c>
      <c r="T84" s="34">
        <f t="shared" si="10"/>
        <v>101659.54</v>
      </c>
      <c r="V84" t="s">
        <v>20</v>
      </c>
      <c r="W84" t="s">
        <v>20</v>
      </c>
      <c r="Y84" s="55">
        <f t="shared" si="8"/>
        <v>101659.54</v>
      </c>
      <c r="Z84" s="30">
        <f t="shared" si="9"/>
        <v>0</v>
      </c>
    </row>
    <row r="85" spans="1:26" ht="30" customHeight="1">
      <c r="A85" s="27">
        <v>1034</v>
      </c>
      <c r="B85" s="73" t="s">
        <v>20</v>
      </c>
      <c r="C85" s="44" t="s">
        <v>120</v>
      </c>
      <c r="D85" s="29" t="s">
        <v>118</v>
      </c>
      <c r="E85" s="28" t="s">
        <v>138</v>
      </c>
      <c r="F85" s="36">
        <v>208172.52</v>
      </c>
      <c r="G85" s="13">
        <v>0</v>
      </c>
      <c r="H85" s="13">
        <v>0</v>
      </c>
      <c r="I85" s="24">
        <v>707.28</v>
      </c>
      <c r="J85" s="13">
        <v>4863.32</v>
      </c>
      <c r="K85" s="21">
        <v>4518.84</v>
      </c>
      <c r="L85" s="13">
        <v>0</v>
      </c>
      <c r="M85" s="13">
        <v>95305.59</v>
      </c>
      <c r="N85" s="13">
        <v>0</v>
      </c>
      <c r="O85" s="13">
        <v>0</v>
      </c>
      <c r="P85" s="13">
        <v>0</v>
      </c>
      <c r="Q85" s="13"/>
      <c r="R85" s="13">
        <v>0</v>
      </c>
      <c r="S85" s="17">
        <f t="shared" si="11"/>
        <v>313567.55</v>
      </c>
      <c r="T85" s="34">
        <f t="shared" si="10"/>
        <v>105395.03</v>
      </c>
      <c r="V85" t="s">
        <v>20</v>
      </c>
      <c r="W85" t="s">
        <v>20</v>
      </c>
      <c r="Y85" s="55">
        <f t="shared" si="8"/>
        <v>105395.03</v>
      </c>
      <c r="Z85" s="30">
        <f t="shared" si="9"/>
        <v>0</v>
      </c>
    </row>
    <row r="86" spans="1:26" ht="30" customHeight="1">
      <c r="A86" s="27">
        <v>1487</v>
      </c>
      <c r="B86" s="73" t="s">
        <v>26</v>
      </c>
      <c r="C86" s="44" t="s">
        <v>130</v>
      </c>
      <c r="D86" s="29" t="s">
        <v>131</v>
      </c>
      <c r="E86" s="28" t="s">
        <v>143</v>
      </c>
      <c r="F86" s="13">
        <v>213087.16</v>
      </c>
      <c r="G86" s="13"/>
      <c r="H86" s="13">
        <v>117925</v>
      </c>
      <c r="I86" s="24">
        <v>41584.82</v>
      </c>
      <c r="J86" s="13">
        <v>30500.97</v>
      </c>
      <c r="K86" s="13">
        <v>3982</v>
      </c>
      <c r="L86" s="13">
        <v>26438.09</v>
      </c>
      <c r="M86" s="13">
        <v>54000</v>
      </c>
      <c r="N86" s="13">
        <v>4805.87</v>
      </c>
      <c r="O86" s="13">
        <v>17052.330000000002</v>
      </c>
      <c r="P86" s="13">
        <v>38762.910000000003</v>
      </c>
      <c r="R86" s="13">
        <v>17000</v>
      </c>
      <c r="S86" s="17">
        <f>SUM(F86:R86)</f>
        <v>565139.15000000014</v>
      </c>
      <c r="T86" s="34">
        <f t="shared" ref="T86:T105" si="12">S86-F86</f>
        <v>352051.99000000011</v>
      </c>
      <c r="V86" t="s">
        <v>26</v>
      </c>
      <c r="W86" t="s">
        <v>26</v>
      </c>
      <c r="Y86" s="55">
        <f t="shared" si="8"/>
        <v>217074.66</v>
      </c>
      <c r="Z86" s="30">
        <f t="shared" si="9"/>
        <v>134977.33000000002</v>
      </c>
    </row>
    <row r="87" spans="1:26">
      <c r="A87" s="29">
        <v>1495</v>
      </c>
      <c r="B87" s="73" t="s">
        <v>20</v>
      </c>
      <c r="C87" s="44" t="s">
        <v>126</v>
      </c>
      <c r="D87" s="29" t="s">
        <v>122</v>
      </c>
      <c r="E87" s="28" t="s">
        <v>43</v>
      </c>
      <c r="F87" s="25">
        <v>15500</v>
      </c>
      <c r="G87" s="13"/>
      <c r="H87" s="13"/>
      <c r="I87" s="23"/>
      <c r="J87" s="23">
        <v>13200</v>
      </c>
      <c r="K87" s="23">
        <v>25000</v>
      </c>
      <c r="L87" s="13">
        <v>35000</v>
      </c>
      <c r="M87" s="13"/>
      <c r="N87" s="23">
        <v>1000</v>
      </c>
      <c r="O87" s="13"/>
      <c r="P87" s="13"/>
      <c r="Q87" s="13"/>
      <c r="R87" s="13"/>
      <c r="S87" s="17">
        <f t="shared" ref="S87:S105" si="13">SUM(F87:R87)</f>
        <v>89700</v>
      </c>
      <c r="T87" s="34">
        <f t="shared" si="12"/>
        <v>74200</v>
      </c>
      <c r="V87" t="s">
        <v>20</v>
      </c>
      <c r="W87" t="s">
        <v>26</v>
      </c>
      <c r="Y87" s="55">
        <f t="shared" si="8"/>
        <v>74200</v>
      </c>
      <c r="Z87" s="30">
        <f t="shared" si="9"/>
        <v>0</v>
      </c>
    </row>
    <row r="88" spans="1:26" ht="15" customHeight="1">
      <c r="A88" s="27">
        <v>1506</v>
      </c>
      <c r="B88" s="73" t="s">
        <v>20</v>
      </c>
      <c r="C88" s="44" t="s">
        <v>33</v>
      </c>
      <c r="D88" s="29" t="s">
        <v>22</v>
      </c>
      <c r="E88" s="8" t="s">
        <v>136</v>
      </c>
      <c r="F88" s="13">
        <v>114029.14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8">
        <v>112200</v>
      </c>
      <c r="N88" s="13">
        <v>0</v>
      </c>
      <c r="O88" s="13">
        <v>0</v>
      </c>
      <c r="P88" s="13">
        <v>0</v>
      </c>
      <c r="Q88" s="13"/>
      <c r="R88" s="13">
        <v>0</v>
      </c>
      <c r="S88" s="17">
        <f t="shared" si="13"/>
        <v>226229.14</v>
      </c>
      <c r="T88" s="34">
        <f t="shared" si="12"/>
        <v>112200.00000000001</v>
      </c>
      <c r="V88" t="s">
        <v>20</v>
      </c>
      <c r="W88" t="s">
        <v>20</v>
      </c>
      <c r="Y88" s="55">
        <f t="shared" si="8"/>
        <v>112200</v>
      </c>
      <c r="Z88" s="30">
        <f t="shared" si="9"/>
        <v>0</v>
      </c>
    </row>
    <row r="89" spans="1:26" ht="15" customHeight="1">
      <c r="A89" s="9">
        <v>1518</v>
      </c>
      <c r="B89" s="73" t="s">
        <v>20</v>
      </c>
      <c r="C89" s="44" t="s">
        <v>95</v>
      </c>
      <c r="D89" s="29" t="s">
        <v>45</v>
      </c>
      <c r="E89" s="28" t="s">
        <v>136</v>
      </c>
      <c r="F89" s="63">
        <v>491017.86999999994</v>
      </c>
      <c r="G89" s="63">
        <v>0</v>
      </c>
      <c r="H89" s="63">
        <v>0</v>
      </c>
      <c r="I89" s="64">
        <v>24888.28</v>
      </c>
      <c r="J89" s="63">
        <v>19025.64</v>
      </c>
      <c r="K89" s="63">
        <v>0</v>
      </c>
      <c r="L89" s="63">
        <v>0</v>
      </c>
      <c r="M89" s="63">
        <v>283538.40999999997</v>
      </c>
      <c r="N89" s="63">
        <v>1549.76</v>
      </c>
      <c r="O89" s="63">
        <v>0</v>
      </c>
      <c r="P89" s="63">
        <v>0</v>
      </c>
      <c r="Q89" s="63">
        <v>0</v>
      </c>
      <c r="R89" s="63">
        <v>0</v>
      </c>
      <c r="S89" s="17">
        <f t="shared" si="13"/>
        <v>820019.96</v>
      </c>
      <c r="T89" s="34">
        <f t="shared" si="12"/>
        <v>329002.09000000003</v>
      </c>
      <c r="V89" t="s">
        <v>20</v>
      </c>
      <c r="W89" t="s">
        <v>26</v>
      </c>
      <c r="Y89" s="55">
        <f t="shared" si="8"/>
        <v>329002.08999999997</v>
      </c>
      <c r="Z89" s="30">
        <f t="shared" si="9"/>
        <v>0</v>
      </c>
    </row>
    <row r="90" spans="1:26" ht="15" customHeight="1">
      <c r="A90" s="27">
        <v>1573</v>
      </c>
      <c r="B90" s="73" t="s">
        <v>26</v>
      </c>
      <c r="C90" s="44" t="s">
        <v>34</v>
      </c>
      <c r="D90" s="29" t="s">
        <v>22</v>
      </c>
      <c r="E90" s="8" t="s">
        <v>136</v>
      </c>
      <c r="F90" s="39">
        <v>114029.14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8">
        <v>8491.33</v>
      </c>
      <c r="M90" s="18">
        <v>290300.86</v>
      </c>
      <c r="N90" s="13">
        <v>0</v>
      </c>
      <c r="O90" s="13">
        <v>0</v>
      </c>
      <c r="P90" s="13">
        <v>0</v>
      </c>
      <c r="Q90" s="13"/>
      <c r="R90" s="13">
        <v>0</v>
      </c>
      <c r="S90" s="17">
        <f t="shared" si="13"/>
        <v>412821.32999999996</v>
      </c>
      <c r="T90" s="34">
        <f t="shared" si="12"/>
        <v>298792.18999999994</v>
      </c>
      <c r="V90" t="s">
        <v>20</v>
      </c>
      <c r="W90" t="s">
        <v>20</v>
      </c>
      <c r="Y90" s="55">
        <f t="shared" si="8"/>
        <v>298792.19</v>
      </c>
      <c r="Z90" s="30">
        <f t="shared" si="9"/>
        <v>0</v>
      </c>
    </row>
    <row r="91" spans="1:26" ht="15" customHeight="1">
      <c r="A91" s="9">
        <v>1606</v>
      </c>
      <c r="B91" s="73" t="s">
        <v>20</v>
      </c>
      <c r="C91" s="44" t="s">
        <v>96</v>
      </c>
      <c r="D91" s="29" t="s">
        <v>45</v>
      </c>
      <c r="E91" s="28" t="s">
        <v>136</v>
      </c>
      <c r="F91" s="65">
        <v>99705.9</v>
      </c>
      <c r="G91" s="65">
        <v>0</v>
      </c>
      <c r="H91" s="65">
        <v>0</v>
      </c>
      <c r="I91" s="66">
        <v>55610</v>
      </c>
      <c r="J91" s="65">
        <v>0</v>
      </c>
      <c r="K91" s="65">
        <v>0</v>
      </c>
      <c r="L91" s="65">
        <v>0</v>
      </c>
      <c r="M91" s="65">
        <v>182416.27</v>
      </c>
      <c r="N91" s="65">
        <v>2839.45</v>
      </c>
      <c r="O91" s="65">
        <v>535.1</v>
      </c>
      <c r="P91" s="13">
        <v>0</v>
      </c>
      <c r="Q91" s="13">
        <v>0</v>
      </c>
      <c r="R91" s="13">
        <v>0</v>
      </c>
      <c r="S91" s="17">
        <f t="shared" si="13"/>
        <v>341106.72</v>
      </c>
      <c r="T91" s="34">
        <f t="shared" si="12"/>
        <v>241400.81999999998</v>
      </c>
      <c r="V91" t="s">
        <v>26</v>
      </c>
      <c r="W91" t="s">
        <v>26</v>
      </c>
      <c r="Y91" s="55">
        <f t="shared" si="8"/>
        <v>240865.72</v>
      </c>
      <c r="Z91" s="30">
        <f t="shared" si="9"/>
        <v>535.1</v>
      </c>
    </row>
    <row r="92" spans="1:26" ht="15" customHeight="1">
      <c r="A92" s="9">
        <v>1626</v>
      </c>
      <c r="B92" s="73" t="s">
        <v>20</v>
      </c>
      <c r="C92" s="44" t="s">
        <v>97</v>
      </c>
      <c r="D92" s="29" t="s">
        <v>45</v>
      </c>
      <c r="E92" s="28" t="s">
        <v>136</v>
      </c>
      <c r="F92" s="65">
        <v>306816.49000000005</v>
      </c>
      <c r="G92" s="65">
        <v>0</v>
      </c>
      <c r="H92" s="65">
        <v>0</v>
      </c>
      <c r="I92" s="66">
        <v>30288</v>
      </c>
      <c r="J92" s="65">
        <v>0</v>
      </c>
      <c r="K92" s="65">
        <v>0</v>
      </c>
      <c r="L92" s="65">
        <v>0</v>
      </c>
      <c r="M92" s="65">
        <v>415232.71</v>
      </c>
      <c r="N92" s="65">
        <v>1003.15</v>
      </c>
      <c r="O92" s="65">
        <v>0</v>
      </c>
      <c r="P92" s="13">
        <v>0</v>
      </c>
      <c r="Q92" s="13">
        <v>0</v>
      </c>
      <c r="R92" s="13">
        <v>0</v>
      </c>
      <c r="S92" s="17">
        <f t="shared" si="13"/>
        <v>753340.35000000009</v>
      </c>
      <c r="T92" s="34">
        <f t="shared" si="12"/>
        <v>446523.86000000004</v>
      </c>
      <c r="V92" t="s">
        <v>20</v>
      </c>
      <c r="W92" t="s">
        <v>26</v>
      </c>
      <c r="Y92" s="55">
        <f t="shared" si="8"/>
        <v>446523.86000000004</v>
      </c>
      <c r="Z92" s="30">
        <f t="shared" si="9"/>
        <v>0</v>
      </c>
    </row>
    <row r="93" spans="1:26" ht="15" customHeight="1">
      <c r="A93" s="9">
        <v>1628</v>
      </c>
      <c r="B93" s="73" t="s">
        <v>20</v>
      </c>
      <c r="C93" s="44" t="s">
        <v>98</v>
      </c>
      <c r="D93" s="29" t="s">
        <v>45</v>
      </c>
      <c r="E93" s="28" t="s">
        <v>136</v>
      </c>
      <c r="F93" s="65">
        <v>91542.14</v>
      </c>
      <c r="G93" s="65">
        <v>0</v>
      </c>
      <c r="H93" s="65">
        <v>0</v>
      </c>
      <c r="I93" s="66">
        <v>72416.75</v>
      </c>
      <c r="J93" s="65">
        <v>729</v>
      </c>
      <c r="K93" s="65">
        <v>0</v>
      </c>
      <c r="L93" s="65">
        <v>0</v>
      </c>
      <c r="M93" s="65">
        <v>0</v>
      </c>
      <c r="N93" s="65">
        <v>31713.87</v>
      </c>
      <c r="O93" s="65">
        <v>0</v>
      </c>
      <c r="P93" s="13">
        <v>0</v>
      </c>
      <c r="Q93" s="13">
        <v>0</v>
      </c>
      <c r="R93" s="13">
        <v>0</v>
      </c>
      <c r="S93" s="17">
        <f t="shared" si="13"/>
        <v>196401.76</v>
      </c>
      <c r="T93" s="34">
        <f t="shared" si="12"/>
        <v>104859.62000000001</v>
      </c>
      <c r="V93" t="s">
        <v>20</v>
      </c>
      <c r="W93" t="s">
        <v>26</v>
      </c>
      <c r="Y93" s="55">
        <f t="shared" si="8"/>
        <v>104859.62</v>
      </c>
      <c r="Z93" s="30">
        <f t="shared" si="9"/>
        <v>0</v>
      </c>
    </row>
    <row r="94" spans="1:26" ht="15" customHeight="1">
      <c r="A94" s="16">
        <v>1633</v>
      </c>
      <c r="B94" s="73" t="s">
        <v>26</v>
      </c>
      <c r="C94" s="45" t="s">
        <v>102</v>
      </c>
      <c r="D94" s="29" t="s">
        <v>45</v>
      </c>
      <c r="E94" s="28" t="s">
        <v>136</v>
      </c>
      <c r="F94" s="65">
        <v>942784.66999999993</v>
      </c>
      <c r="G94" s="65">
        <v>0</v>
      </c>
      <c r="H94" s="65">
        <v>21600</v>
      </c>
      <c r="I94" s="66">
        <v>21087.45</v>
      </c>
      <c r="J94" s="65">
        <v>59435.75</v>
      </c>
      <c r="K94" s="65">
        <v>0</v>
      </c>
      <c r="L94" s="65">
        <v>8800</v>
      </c>
      <c r="M94" s="65">
        <v>339245.85</v>
      </c>
      <c r="N94" s="65">
        <v>11982.94</v>
      </c>
      <c r="O94" s="65">
        <v>5676.75</v>
      </c>
      <c r="P94" s="13">
        <v>0</v>
      </c>
      <c r="Q94" s="13">
        <v>0</v>
      </c>
      <c r="R94" s="13">
        <v>0</v>
      </c>
      <c r="S94" s="17">
        <f t="shared" si="13"/>
        <v>1410613.4099999997</v>
      </c>
      <c r="T94" s="34">
        <f t="shared" si="12"/>
        <v>467828.73999999976</v>
      </c>
      <c r="V94" t="s">
        <v>20</v>
      </c>
      <c r="W94" t="s">
        <v>20</v>
      </c>
      <c r="Y94" s="55">
        <f t="shared" si="8"/>
        <v>440551.99</v>
      </c>
      <c r="Z94" s="30">
        <f t="shared" si="9"/>
        <v>27276.75</v>
      </c>
    </row>
    <row r="95" spans="1:26" ht="15" customHeight="1">
      <c r="A95" s="9">
        <v>1635</v>
      </c>
      <c r="B95" s="73" t="s">
        <v>26</v>
      </c>
      <c r="C95" s="44" t="s">
        <v>99</v>
      </c>
      <c r="D95" s="29" t="s">
        <v>45</v>
      </c>
      <c r="E95" s="28" t="s">
        <v>136</v>
      </c>
      <c r="F95" s="65">
        <v>201423.43999999997</v>
      </c>
      <c r="G95" s="65">
        <v>0</v>
      </c>
      <c r="H95" s="65">
        <v>0</v>
      </c>
      <c r="I95" s="67">
        <v>0</v>
      </c>
      <c r="J95" s="65">
        <v>0</v>
      </c>
      <c r="K95" s="65">
        <v>0</v>
      </c>
      <c r="L95" s="65">
        <v>0</v>
      </c>
      <c r="M95" s="65">
        <v>43902.71</v>
      </c>
      <c r="N95" s="65">
        <v>1002.47</v>
      </c>
      <c r="O95" s="65">
        <v>3083.1000000000004</v>
      </c>
      <c r="P95" s="13">
        <v>0</v>
      </c>
      <c r="Q95" s="13">
        <v>0</v>
      </c>
      <c r="R95" s="13">
        <v>0</v>
      </c>
      <c r="S95" s="17">
        <f t="shared" si="13"/>
        <v>249411.71999999997</v>
      </c>
      <c r="T95" s="34">
        <f t="shared" si="12"/>
        <v>47988.28</v>
      </c>
      <c r="V95" t="s">
        <v>20</v>
      </c>
      <c r="W95" t="s">
        <v>20</v>
      </c>
      <c r="Y95" s="55">
        <f t="shared" si="8"/>
        <v>44905.18</v>
      </c>
      <c r="Z95" s="30">
        <f t="shared" si="9"/>
        <v>3083.1000000000004</v>
      </c>
    </row>
    <row r="96" spans="1:26" ht="15" customHeight="1">
      <c r="A96" s="27">
        <v>1730</v>
      </c>
      <c r="B96" s="73" t="s">
        <v>20</v>
      </c>
      <c r="C96" s="44" t="s">
        <v>35</v>
      </c>
      <c r="D96" s="29" t="s">
        <v>22</v>
      </c>
      <c r="E96" s="8" t="s">
        <v>136</v>
      </c>
      <c r="F96" s="13">
        <v>114029.14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8">
        <v>381000</v>
      </c>
      <c r="N96" s="13">
        <v>0</v>
      </c>
      <c r="O96" s="13">
        <v>0</v>
      </c>
      <c r="P96" s="13">
        <v>0</v>
      </c>
      <c r="Q96" s="13"/>
      <c r="R96" s="13">
        <v>0</v>
      </c>
      <c r="S96" s="17">
        <f t="shared" si="13"/>
        <v>495029.14</v>
      </c>
      <c r="T96" s="34">
        <f t="shared" si="12"/>
        <v>381000</v>
      </c>
      <c r="V96" t="s">
        <v>20</v>
      </c>
      <c r="W96" t="s">
        <v>20</v>
      </c>
      <c r="Y96" s="55">
        <f t="shared" si="8"/>
        <v>381000</v>
      </c>
      <c r="Z96" s="30">
        <f t="shared" si="9"/>
        <v>0</v>
      </c>
    </row>
    <row r="97" spans="1:28" ht="15" customHeight="1">
      <c r="A97" s="27">
        <v>1732</v>
      </c>
      <c r="B97" s="73" t="s">
        <v>26</v>
      </c>
      <c r="C97" s="44" t="s">
        <v>36</v>
      </c>
      <c r="D97" s="29" t="s">
        <v>22</v>
      </c>
      <c r="E97" s="8" t="s">
        <v>136</v>
      </c>
      <c r="F97" s="13">
        <v>114029.14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8">
        <v>8491.33</v>
      </c>
      <c r="M97" s="18">
        <v>18500.86</v>
      </c>
      <c r="N97" s="13">
        <v>0</v>
      </c>
      <c r="O97" s="13">
        <v>0</v>
      </c>
      <c r="P97" s="13">
        <v>0</v>
      </c>
      <c r="Q97" s="13"/>
      <c r="R97" s="13">
        <v>0</v>
      </c>
      <c r="S97" s="17">
        <f t="shared" si="13"/>
        <v>141021.33000000002</v>
      </c>
      <c r="T97" s="34">
        <f t="shared" si="12"/>
        <v>26992.190000000017</v>
      </c>
      <c r="V97" t="s">
        <v>20</v>
      </c>
      <c r="W97" t="s">
        <v>20</v>
      </c>
      <c r="Y97" s="55">
        <f t="shared" si="8"/>
        <v>26992.190000000002</v>
      </c>
      <c r="Z97" s="30">
        <f t="shared" si="9"/>
        <v>0</v>
      </c>
    </row>
    <row r="98" spans="1:28" ht="57.75" customHeight="1">
      <c r="A98" s="27">
        <v>1733</v>
      </c>
      <c r="B98" s="73" t="s">
        <v>26</v>
      </c>
      <c r="C98" s="44" t="s">
        <v>37</v>
      </c>
      <c r="D98" s="29" t="s">
        <v>22</v>
      </c>
      <c r="E98" s="8" t="s">
        <v>136</v>
      </c>
      <c r="F98" s="13">
        <v>114029.14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8">
        <v>8491.33</v>
      </c>
      <c r="M98" s="18">
        <v>18500.86</v>
      </c>
      <c r="N98" s="13">
        <v>0</v>
      </c>
      <c r="O98" s="13">
        <v>0</v>
      </c>
      <c r="P98" s="13">
        <v>0</v>
      </c>
      <c r="Q98" s="13"/>
      <c r="R98" s="13">
        <v>0</v>
      </c>
      <c r="S98" s="17">
        <f t="shared" si="13"/>
        <v>141021.33000000002</v>
      </c>
      <c r="T98" s="34">
        <f t="shared" si="12"/>
        <v>26992.190000000017</v>
      </c>
      <c r="V98" t="s">
        <v>20</v>
      </c>
      <c r="W98" t="s">
        <v>20</v>
      </c>
      <c r="Y98" s="55">
        <f t="shared" si="8"/>
        <v>26992.190000000002</v>
      </c>
      <c r="Z98" s="30">
        <f t="shared" si="9"/>
        <v>0</v>
      </c>
    </row>
    <row r="99" spans="1:28" ht="30" customHeight="1">
      <c r="A99" s="27">
        <v>1736</v>
      </c>
      <c r="B99" s="73" t="s">
        <v>20</v>
      </c>
      <c r="C99" s="44" t="s">
        <v>38</v>
      </c>
      <c r="D99" s="29" t="s">
        <v>22</v>
      </c>
      <c r="E99" s="8" t="s">
        <v>136</v>
      </c>
      <c r="F99" s="13">
        <v>114029.14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/>
      <c r="R99" s="13">
        <v>0</v>
      </c>
      <c r="S99" s="17">
        <f t="shared" si="13"/>
        <v>114029.14</v>
      </c>
      <c r="T99" s="34">
        <f t="shared" si="12"/>
        <v>0</v>
      </c>
      <c r="V99" t="s">
        <v>20</v>
      </c>
      <c r="W99" t="s">
        <v>20</v>
      </c>
      <c r="Y99" s="55">
        <f t="shared" si="8"/>
        <v>0</v>
      </c>
      <c r="Z99" s="30">
        <f t="shared" si="9"/>
        <v>0</v>
      </c>
    </row>
    <row r="100" spans="1:28" ht="15" customHeight="1">
      <c r="A100" s="9">
        <v>1810</v>
      </c>
      <c r="B100" s="73" t="s">
        <v>20</v>
      </c>
      <c r="C100" s="44" t="s">
        <v>100</v>
      </c>
      <c r="D100" s="29" t="s">
        <v>45</v>
      </c>
      <c r="E100" s="28" t="s">
        <v>136</v>
      </c>
      <c r="F100" s="68">
        <v>105958.44</v>
      </c>
      <c r="G100" s="68">
        <v>0</v>
      </c>
      <c r="H100" s="68">
        <v>0</v>
      </c>
      <c r="I100" s="69">
        <v>1227.6500000000001</v>
      </c>
      <c r="J100" s="68">
        <v>0</v>
      </c>
      <c r="K100" s="68">
        <v>0</v>
      </c>
      <c r="L100" s="68">
        <v>0</v>
      </c>
      <c r="M100" s="68">
        <v>0</v>
      </c>
      <c r="N100" s="68">
        <v>1001.46</v>
      </c>
      <c r="O100" s="68">
        <v>416.50000000000006</v>
      </c>
      <c r="P100" s="68">
        <v>0</v>
      </c>
      <c r="Q100" s="68">
        <v>0</v>
      </c>
      <c r="R100" s="68">
        <v>0</v>
      </c>
      <c r="S100" s="17">
        <f t="shared" si="13"/>
        <v>108604.05</v>
      </c>
      <c r="T100" s="34">
        <f t="shared" si="12"/>
        <v>2645.6100000000006</v>
      </c>
      <c r="V100" t="s">
        <v>20</v>
      </c>
      <c r="W100" t="s">
        <v>20</v>
      </c>
      <c r="Y100" s="55">
        <f t="shared" si="8"/>
        <v>2229.11</v>
      </c>
      <c r="Z100" s="30">
        <f t="shared" si="9"/>
        <v>416.50000000000006</v>
      </c>
    </row>
    <row r="101" spans="1:28" ht="15" customHeight="1">
      <c r="A101" s="4">
        <v>1899</v>
      </c>
      <c r="B101" s="73" t="s">
        <v>20</v>
      </c>
      <c r="C101" s="44" t="s">
        <v>115</v>
      </c>
      <c r="D101" s="29" t="s">
        <v>110</v>
      </c>
      <c r="E101" s="28" t="s">
        <v>136</v>
      </c>
      <c r="F101" s="37">
        <v>291706.12</v>
      </c>
      <c r="G101" s="13"/>
      <c r="H101" s="13"/>
      <c r="I101" s="37">
        <v>0</v>
      </c>
      <c r="J101" s="13"/>
      <c r="K101" s="13"/>
      <c r="L101" s="13"/>
      <c r="M101" s="14"/>
      <c r="N101" s="13"/>
      <c r="O101" s="13"/>
      <c r="P101" s="13"/>
      <c r="Q101" s="13"/>
      <c r="R101" s="13"/>
      <c r="S101" s="17">
        <f t="shared" si="13"/>
        <v>291706.12</v>
      </c>
      <c r="T101" s="34">
        <f t="shared" si="12"/>
        <v>0</v>
      </c>
      <c r="V101" t="s">
        <v>20</v>
      </c>
      <c r="W101" t="s">
        <v>20</v>
      </c>
      <c r="Y101" s="55">
        <f t="shared" si="8"/>
        <v>0</v>
      </c>
      <c r="Z101" s="30">
        <f t="shared" si="9"/>
        <v>0</v>
      </c>
    </row>
    <row r="102" spans="1:28" ht="15" customHeight="1">
      <c r="A102" s="27">
        <v>1901</v>
      </c>
      <c r="B102" s="73" t="s">
        <v>20</v>
      </c>
      <c r="C102" s="44" t="s">
        <v>116</v>
      </c>
      <c r="D102" s="29" t="s">
        <v>110</v>
      </c>
      <c r="E102" s="28" t="s">
        <v>136</v>
      </c>
      <c r="F102" s="37">
        <v>261052.31</v>
      </c>
      <c r="G102" s="13"/>
      <c r="H102" s="13"/>
      <c r="I102" s="37">
        <v>6731.9</v>
      </c>
      <c r="J102" s="13"/>
      <c r="K102" s="13"/>
      <c r="L102" s="13"/>
      <c r="M102" s="14"/>
      <c r="N102" s="13"/>
      <c r="O102" s="13"/>
      <c r="P102" s="13"/>
      <c r="Q102" s="13"/>
      <c r="R102" s="13"/>
      <c r="S102" s="17">
        <f t="shared" si="13"/>
        <v>267784.21000000002</v>
      </c>
      <c r="T102" s="34">
        <f t="shared" si="12"/>
        <v>6731.9000000000233</v>
      </c>
      <c r="V102" t="s">
        <v>20</v>
      </c>
      <c r="W102" t="s">
        <v>20</v>
      </c>
      <c r="Y102" s="55">
        <f t="shared" si="8"/>
        <v>6731.9</v>
      </c>
      <c r="Z102" s="30">
        <f t="shared" si="9"/>
        <v>0</v>
      </c>
    </row>
    <row r="103" spans="1:28" ht="15" customHeight="1">
      <c r="A103" s="27">
        <v>1977</v>
      </c>
      <c r="B103" s="73" t="s">
        <v>26</v>
      </c>
      <c r="C103" s="44" t="s">
        <v>39</v>
      </c>
      <c r="D103" s="29" t="s">
        <v>22</v>
      </c>
      <c r="E103" s="8" t="s">
        <v>136</v>
      </c>
      <c r="F103" s="13">
        <v>114029.14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8">
        <v>8491.33</v>
      </c>
      <c r="M103" s="18">
        <v>641900.86</v>
      </c>
      <c r="N103" s="13">
        <v>0</v>
      </c>
      <c r="O103" s="13">
        <v>0</v>
      </c>
      <c r="P103" s="13">
        <v>0</v>
      </c>
      <c r="Q103" s="13"/>
      <c r="R103" s="13">
        <v>0</v>
      </c>
      <c r="S103" s="17">
        <f t="shared" si="13"/>
        <v>764421.33</v>
      </c>
      <c r="T103" s="34">
        <f t="shared" si="12"/>
        <v>650392.18999999994</v>
      </c>
      <c r="V103" t="s">
        <v>20</v>
      </c>
      <c r="W103" t="s">
        <v>20</v>
      </c>
      <c r="Y103" s="55">
        <f t="shared" si="8"/>
        <v>650392.18999999994</v>
      </c>
      <c r="Z103" s="30">
        <f t="shared" si="9"/>
        <v>0</v>
      </c>
    </row>
    <row r="104" spans="1:28" ht="15" customHeight="1">
      <c r="A104" s="16">
        <v>3131</v>
      </c>
      <c r="B104" s="73" t="s">
        <v>26</v>
      </c>
      <c r="C104" s="45" t="s">
        <v>103</v>
      </c>
      <c r="D104" s="29" t="s">
        <v>45</v>
      </c>
      <c r="E104" s="28" t="s">
        <v>136</v>
      </c>
      <c r="F104" s="70">
        <v>0</v>
      </c>
      <c r="G104" s="70">
        <v>0</v>
      </c>
      <c r="H104" s="70">
        <v>0</v>
      </c>
      <c r="I104" s="71">
        <v>0</v>
      </c>
      <c r="J104" s="70">
        <v>0</v>
      </c>
      <c r="K104" s="70">
        <v>0</v>
      </c>
      <c r="L104" s="70">
        <v>0</v>
      </c>
      <c r="M104" s="70">
        <v>0</v>
      </c>
      <c r="N104" s="70">
        <v>0</v>
      </c>
      <c r="O104" s="70">
        <v>0</v>
      </c>
      <c r="P104" s="70">
        <v>0</v>
      </c>
      <c r="Q104" s="70">
        <v>0</v>
      </c>
      <c r="R104" s="70">
        <v>0</v>
      </c>
      <c r="S104" s="17">
        <f t="shared" si="13"/>
        <v>0</v>
      </c>
      <c r="T104" s="34">
        <f t="shared" si="12"/>
        <v>0</v>
      </c>
      <c r="V104" t="s">
        <v>20</v>
      </c>
      <c r="W104" t="s">
        <v>20</v>
      </c>
      <c r="Y104" s="55">
        <f t="shared" si="8"/>
        <v>0</v>
      </c>
      <c r="Z104" s="30">
        <f t="shared" si="9"/>
        <v>0</v>
      </c>
    </row>
    <row r="105" spans="1:28" ht="30" customHeight="1">
      <c r="A105" s="16">
        <v>3132</v>
      </c>
      <c r="B105" s="73" t="s">
        <v>26</v>
      </c>
      <c r="C105" s="45" t="s">
        <v>101</v>
      </c>
      <c r="D105" s="29" t="s">
        <v>45</v>
      </c>
      <c r="E105" s="28" t="s">
        <v>136</v>
      </c>
      <c r="F105" s="70">
        <v>327651.81</v>
      </c>
      <c r="G105" s="70">
        <v>0</v>
      </c>
      <c r="H105" s="70">
        <v>0</v>
      </c>
      <c r="I105" s="71">
        <v>9595.41</v>
      </c>
      <c r="J105" s="70">
        <v>0</v>
      </c>
      <c r="K105" s="70">
        <v>0</v>
      </c>
      <c r="L105" s="70">
        <v>17712</v>
      </c>
      <c r="M105" s="70">
        <v>136862.31</v>
      </c>
      <c r="N105" s="70">
        <v>252832.78</v>
      </c>
      <c r="O105" s="70">
        <v>535.1</v>
      </c>
      <c r="P105" s="70">
        <v>0</v>
      </c>
      <c r="Q105" s="70">
        <v>0</v>
      </c>
      <c r="R105" s="70">
        <v>0</v>
      </c>
      <c r="S105" s="17">
        <f t="shared" si="13"/>
        <v>745189.40999999992</v>
      </c>
      <c r="T105" s="34">
        <f t="shared" si="12"/>
        <v>417537.59999999992</v>
      </c>
      <c r="V105" t="s">
        <v>20</v>
      </c>
      <c r="W105" t="s">
        <v>20</v>
      </c>
      <c r="Y105" s="55">
        <f t="shared" si="8"/>
        <v>417002.5</v>
      </c>
      <c r="Z105" s="30">
        <f t="shared" si="9"/>
        <v>535.1</v>
      </c>
    </row>
    <row r="106" spans="1:28" ht="15" customHeight="1">
      <c r="A106" s="31" t="s">
        <v>132</v>
      </c>
      <c r="B106" s="31"/>
      <c r="C106" s="48"/>
      <c r="D106" s="31"/>
      <c r="E106" s="31"/>
      <c r="F106" s="22">
        <f t="shared" ref="F106:T106" si="14">SUM(F3:F105)</f>
        <v>30871074.890000012</v>
      </c>
      <c r="G106" s="22">
        <f t="shared" si="14"/>
        <v>0</v>
      </c>
      <c r="H106" s="22">
        <f t="shared" si="14"/>
        <v>276325</v>
      </c>
      <c r="I106" s="22">
        <f t="shared" si="14"/>
        <v>1599734.7799999998</v>
      </c>
      <c r="J106" s="22">
        <f t="shared" si="14"/>
        <v>706654.21999999986</v>
      </c>
      <c r="K106" s="22">
        <f t="shared" si="14"/>
        <v>1408296.3000000003</v>
      </c>
      <c r="L106" s="22">
        <f t="shared" si="14"/>
        <v>7846884.5299999788</v>
      </c>
      <c r="M106" s="22">
        <f t="shared" si="14"/>
        <v>19153880.200000003</v>
      </c>
      <c r="N106" s="22">
        <f t="shared" si="14"/>
        <v>882777.02999999991</v>
      </c>
      <c r="O106" s="22">
        <f t="shared" si="14"/>
        <v>98716.590000000011</v>
      </c>
      <c r="P106" s="22">
        <f t="shared" si="14"/>
        <v>356962.91000000003</v>
      </c>
      <c r="Q106" s="22">
        <f t="shared" si="14"/>
        <v>485080.88999999978</v>
      </c>
      <c r="R106" s="22">
        <f t="shared" si="14"/>
        <v>17000</v>
      </c>
      <c r="S106" s="22">
        <f t="shared" si="14"/>
        <v>63703387.339999974</v>
      </c>
      <c r="T106" s="22">
        <f t="shared" si="14"/>
        <v>32832312.449999977</v>
      </c>
      <c r="Y106" s="22">
        <f>SUM(Y3:Y105)</f>
        <v>32457270.859999977</v>
      </c>
      <c r="Z106" s="22">
        <f>SUM(Z3:Z105)</f>
        <v>375041.58999999997</v>
      </c>
    </row>
    <row r="107" spans="1:28">
      <c r="M107" s="3"/>
      <c r="Y107" s="72"/>
      <c r="Z107" s="30"/>
    </row>
    <row r="108" spans="1:28">
      <c r="Y108" t="s">
        <v>148</v>
      </c>
      <c r="Z108" s="78" t="s">
        <v>149</v>
      </c>
    </row>
    <row r="109" spans="1:28">
      <c r="Y109" t="s">
        <v>42</v>
      </c>
      <c r="Z109" s="30">
        <f>AVERAGEIFS($Z$3:$Z$105,$Z$3:$Z$105,"&gt;0",$D$3:$D$105,Y109)</f>
        <v>7008.49</v>
      </c>
    </row>
    <row r="110" spans="1:28">
      <c r="Y110" t="s">
        <v>45</v>
      </c>
      <c r="Z110" s="30">
        <f t="shared" ref="Z110:Z111" si="15">AVERAGEIFS($Z$3:$Z$105,$Z$3:$Z$105,"&gt;0",$D$3:$D$105,Y110)</f>
        <v>6298.804594594596</v>
      </c>
    </row>
    <row r="111" spans="1:28">
      <c r="Y111" t="s">
        <v>131</v>
      </c>
      <c r="Z111" s="30">
        <f t="shared" si="15"/>
        <v>134977.33000000002</v>
      </c>
    </row>
    <row r="112" spans="1:28">
      <c r="Y112" s="53" t="s">
        <v>152</v>
      </c>
      <c r="Z112" s="78" t="s">
        <v>150</v>
      </c>
      <c r="AA112" s="53" t="s">
        <v>151</v>
      </c>
      <c r="AB112" s="53" t="s">
        <v>132</v>
      </c>
    </row>
    <row r="113" spans="25:28">
      <c r="Y113" t="s">
        <v>19</v>
      </c>
      <c r="Z113" s="30">
        <f>SUMIF($D$3:$D$105,Y113, $Y$3:$Y$105)</f>
        <v>17638.61</v>
      </c>
      <c r="AA113" s="72">
        <f>SUMIF($D$3:$D$105,Y113, $Z$3:$Z$105)</f>
        <v>0</v>
      </c>
      <c r="AB113" s="30">
        <f>SUM(Z113:AA113)</f>
        <v>17638.61</v>
      </c>
    </row>
    <row r="114" spans="25:28">
      <c r="Y114" t="s">
        <v>22</v>
      </c>
      <c r="Z114" s="30">
        <f t="shared" ref="Z114:Z120" si="16">SUMIF($D$3:$D$105,Y114, $Y$3:$Y$105)</f>
        <v>4658353.1399999997</v>
      </c>
      <c r="AA114" s="72">
        <f t="shared" ref="AA114:AA120" si="17">SUMIF($D$3:$D$105,Y114, $Z$3:$Z$105)</f>
        <v>0</v>
      </c>
      <c r="AB114" s="30">
        <f t="shared" ref="AB114:AB121" si="18">SUM(Z114:AA114)</f>
        <v>4658353.1399999997</v>
      </c>
    </row>
    <row r="115" spans="25:28">
      <c r="Y115" t="s">
        <v>42</v>
      </c>
      <c r="Z115" s="30">
        <f t="shared" si="16"/>
        <v>83458.48</v>
      </c>
      <c r="AA115" s="72">
        <f t="shared" si="17"/>
        <v>7008.49</v>
      </c>
      <c r="AB115" s="30">
        <f t="shared" si="18"/>
        <v>90466.97</v>
      </c>
    </row>
    <row r="116" spans="25:28">
      <c r="Y116" t="s">
        <v>45</v>
      </c>
      <c r="Z116" s="30">
        <f t="shared" si="16"/>
        <v>25084732.619999975</v>
      </c>
      <c r="AA116" s="72">
        <f t="shared" si="17"/>
        <v>233055.77000000005</v>
      </c>
      <c r="AB116" s="30">
        <f t="shared" si="18"/>
        <v>25317788.389999975</v>
      </c>
    </row>
    <row r="117" spans="25:28">
      <c r="Y117" t="s">
        <v>110</v>
      </c>
      <c r="Z117" s="30">
        <f t="shared" si="16"/>
        <v>118061.98999999999</v>
      </c>
      <c r="AA117" s="72">
        <f t="shared" si="17"/>
        <v>0</v>
      </c>
      <c r="AB117" s="30">
        <f t="shared" si="18"/>
        <v>118061.98999999999</v>
      </c>
    </row>
    <row r="118" spans="25:28">
      <c r="Y118" t="s">
        <v>118</v>
      </c>
      <c r="Z118" s="30">
        <f t="shared" si="16"/>
        <v>1165801.3599999999</v>
      </c>
      <c r="AA118" s="72">
        <f t="shared" si="17"/>
        <v>0</v>
      </c>
      <c r="AB118" s="30">
        <f t="shared" si="18"/>
        <v>1165801.3599999999</v>
      </c>
    </row>
    <row r="119" spans="25:28">
      <c r="Y119" t="s">
        <v>122</v>
      </c>
      <c r="Z119" s="30">
        <f t="shared" si="16"/>
        <v>1112150</v>
      </c>
      <c r="AA119" s="72">
        <f t="shared" si="17"/>
        <v>0</v>
      </c>
      <c r="AB119" s="30">
        <f t="shared" si="18"/>
        <v>1112150</v>
      </c>
    </row>
    <row r="120" spans="25:28">
      <c r="Y120" t="s">
        <v>131</v>
      </c>
      <c r="Z120" s="30">
        <f t="shared" si="16"/>
        <v>217074.66</v>
      </c>
      <c r="AA120" s="72">
        <f t="shared" si="17"/>
        <v>134977.33000000002</v>
      </c>
      <c r="AB120" s="30">
        <f t="shared" si="18"/>
        <v>352051.99</v>
      </c>
    </row>
    <row r="121" spans="25:28">
      <c r="Y121" s="53" t="s">
        <v>132</v>
      </c>
      <c r="Z121" s="79">
        <f>SUM(Z113:Z120)</f>
        <v>32457270.859999973</v>
      </c>
      <c r="AA121" s="79">
        <f>SUM(AA113:AA120)</f>
        <v>375041.59000000008</v>
      </c>
      <c r="AB121" s="79">
        <f t="shared" si="18"/>
        <v>32832312.449999973</v>
      </c>
    </row>
    <row r="123" spans="25:28">
      <c r="Y123" t="s">
        <v>153</v>
      </c>
      <c r="Z123" s="80">
        <v>43926630.469999999</v>
      </c>
    </row>
    <row r="125" spans="25:28">
      <c r="Z125" s="81">
        <f>Z121/(Z121+Z123)</f>
        <v>0.42492292609898807</v>
      </c>
    </row>
    <row r="126" spans="25:28">
      <c r="Z126" s="82">
        <f>1-Z125</f>
        <v>0.57507707390101193</v>
      </c>
    </row>
  </sheetData>
  <autoFilter ref="A2:Z106" xr:uid="{00000000-0009-0000-0000-000000000000}"/>
  <sortState ref="A3:S106">
    <sortCondition ref="D3:D106"/>
    <sortCondition ref="A3:A106"/>
  </sortState>
  <mergeCells count="2">
    <mergeCell ref="Y1:Z1"/>
    <mergeCell ref="F1:R1"/>
  </mergeCells>
  <dataValidations count="1">
    <dataValidation type="list" showInputMessage="1" showErrorMessage="1" promptTitle="=Fonte de Recursos" prompt="- Escolher entre as opções da lista suspensa (seta ao lado) a fonte de recursos_x000a_- Caso a UC receba recursos de mais de uma fonte incluir uma nova linha na planilha" sqref="E97:E99 E101:E103" xr:uid="{00000000-0002-0000-0000-000000000000}">
      <formula1>FonteRecurso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0"/>
  <sheetViews>
    <sheetView topLeftCell="A52" workbookViewId="0">
      <selection activeCell="G78" sqref="G78"/>
    </sheetView>
  </sheetViews>
  <sheetFormatPr defaultRowHeight="15"/>
  <cols>
    <col min="1" max="1" width="6.5703125" customWidth="1"/>
    <col min="2" max="2" width="28.5703125" customWidth="1"/>
    <col min="3" max="3" width="10.28515625" customWidth="1"/>
    <col min="4" max="4" width="22.7109375" customWidth="1"/>
    <col min="5" max="5" width="19" customWidth="1"/>
    <col min="6" max="6" width="12.85546875" customWidth="1"/>
    <col min="7" max="7" width="16.85546875" customWidth="1"/>
    <col min="8" max="8" width="17.85546875" customWidth="1"/>
    <col min="9" max="9" width="16" customWidth="1"/>
    <col min="10" max="10" width="15.42578125" customWidth="1"/>
    <col min="11" max="11" width="15.85546875" customWidth="1"/>
    <col min="12" max="12" width="16.85546875" customWidth="1"/>
    <col min="13" max="13" width="15" customWidth="1"/>
    <col min="14" max="14" width="14.42578125" customWidth="1"/>
    <col min="15" max="16" width="14.5703125" customWidth="1"/>
    <col min="17" max="17" width="20.28515625" customWidth="1"/>
    <col min="18" max="18" width="16.42578125" customWidth="1"/>
    <col min="19" max="19" width="16.85546875" customWidth="1"/>
    <col min="20" max="20" width="15.85546875" customWidth="1"/>
    <col min="21" max="21" width="11.7109375" customWidth="1"/>
    <col min="24" max="24" width="16.42578125" customWidth="1"/>
    <col min="25" max="25" width="14" customWidth="1"/>
  </cols>
  <sheetData>
    <row r="1" spans="1:25" ht="45">
      <c r="A1" s="50" t="s">
        <v>140</v>
      </c>
      <c r="B1" s="51" t="s">
        <v>141</v>
      </c>
      <c r="C1" s="50" t="s">
        <v>1</v>
      </c>
      <c r="D1" s="52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6" t="s">
        <v>13</v>
      </c>
      <c r="P1" s="6" t="s">
        <v>142</v>
      </c>
      <c r="Q1" s="5" t="s">
        <v>14</v>
      </c>
      <c r="R1" s="7" t="s">
        <v>15</v>
      </c>
      <c r="S1" s="35" t="s">
        <v>137</v>
      </c>
      <c r="T1" s="53"/>
      <c r="U1" s="15" t="s">
        <v>16</v>
      </c>
      <c r="V1" s="15" t="s">
        <v>17</v>
      </c>
      <c r="W1" s="53"/>
      <c r="X1" s="54" t="s">
        <v>133</v>
      </c>
      <c r="Y1" s="54" t="s">
        <v>134</v>
      </c>
    </row>
    <row r="2" spans="1:25">
      <c r="A2" s="29">
        <v>47</v>
      </c>
      <c r="B2" s="44" t="s">
        <v>44</v>
      </c>
      <c r="C2" s="29" t="s">
        <v>45</v>
      </c>
      <c r="D2" s="28" t="s">
        <v>136</v>
      </c>
      <c r="E2" s="70">
        <v>104005.47999999998</v>
      </c>
      <c r="F2" s="70">
        <v>0</v>
      </c>
      <c r="G2" s="70">
        <v>0</v>
      </c>
      <c r="H2" s="70">
        <v>207.75</v>
      </c>
      <c r="I2" s="70">
        <v>0</v>
      </c>
      <c r="J2" s="70">
        <v>0</v>
      </c>
      <c r="K2" s="70">
        <v>0</v>
      </c>
      <c r="L2" s="70">
        <v>74686.59</v>
      </c>
      <c r="M2" s="70">
        <v>513.42999999999995</v>
      </c>
      <c r="N2" s="70">
        <v>416.50000000000006</v>
      </c>
      <c r="O2" s="13"/>
      <c r="P2" s="70">
        <v>0</v>
      </c>
      <c r="Q2" s="13"/>
      <c r="R2" s="17">
        <v>179829.74999999997</v>
      </c>
      <c r="S2" s="34">
        <v>75824.26999999999</v>
      </c>
      <c r="U2" t="s">
        <v>20</v>
      </c>
      <c r="V2" t="s">
        <v>20</v>
      </c>
      <c r="X2" s="55">
        <v>75407.76999999999</v>
      </c>
      <c r="Y2" s="30">
        <v>416.50000000000006</v>
      </c>
    </row>
    <row r="3" spans="1:25">
      <c r="A3" s="29">
        <v>57</v>
      </c>
      <c r="B3" s="44" t="s">
        <v>47</v>
      </c>
      <c r="C3" s="29" t="s">
        <v>45</v>
      </c>
      <c r="D3" s="28" t="s">
        <v>136</v>
      </c>
      <c r="E3" s="70">
        <v>828944.33000000007</v>
      </c>
      <c r="F3" s="70">
        <v>0</v>
      </c>
      <c r="G3" s="70">
        <v>7200</v>
      </c>
      <c r="H3" s="70">
        <v>13150.85</v>
      </c>
      <c r="I3" s="70">
        <v>9598.7099999999991</v>
      </c>
      <c r="J3" s="70">
        <v>0</v>
      </c>
      <c r="K3" s="70">
        <v>0</v>
      </c>
      <c r="L3" s="70">
        <v>0</v>
      </c>
      <c r="M3" s="70">
        <v>521.83000000000004</v>
      </c>
      <c r="N3" s="70">
        <v>2876.22</v>
      </c>
      <c r="O3" s="13"/>
      <c r="P3" s="70">
        <v>0</v>
      </c>
      <c r="Q3" s="13"/>
      <c r="R3" s="17">
        <v>862291.94</v>
      </c>
      <c r="S3" s="34">
        <v>33347.60999999987</v>
      </c>
      <c r="U3" t="s">
        <v>20</v>
      </c>
      <c r="V3" t="s">
        <v>20</v>
      </c>
      <c r="X3" s="55">
        <v>23271.39</v>
      </c>
      <c r="Y3" s="30">
        <v>10076.219999999999</v>
      </c>
    </row>
    <row r="4" spans="1:25">
      <c r="A4" s="29">
        <v>58</v>
      </c>
      <c r="B4" s="44" t="s">
        <v>48</v>
      </c>
      <c r="C4" s="29" t="s">
        <v>45</v>
      </c>
      <c r="D4" s="28" t="s">
        <v>136</v>
      </c>
      <c r="E4" s="70">
        <v>654239.98</v>
      </c>
      <c r="F4" s="70">
        <v>0</v>
      </c>
      <c r="G4" s="70">
        <v>14400</v>
      </c>
      <c r="H4" s="70">
        <v>36710.67</v>
      </c>
      <c r="I4" s="70">
        <v>0</v>
      </c>
      <c r="J4" s="70">
        <v>0</v>
      </c>
      <c r="K4" s="70">
        <v>0</v>
      </c>
      <c r="L4" s="70">
        <v>486216.85</v>
      </c>
      <c r="M4" s="70">
        <v>15140.97</v>
      </c>
      <c r="N4" s="70">
        <v>2962.45</v>
      </c>
      <c r="O4" s="13"/>
      <c r="P4" s="70">
        <v>157479.15999999986</v>
      </c>
      <c r="Q4" s="13"/>
      <c r="R4" s="17">
        <v>1367150.0799999998</v>
      </c>
      <c r="S4" s="34">
        <v>712910.09999999986</v>
      </c>
      <c r="U4" t="s">
        <v>20</v>
      </c>
      <c r="V4" t="s">
        <v>20</v>
      </c>
      <c r="X4" s="55">
        <v>695547.64999999991</v>
      </c>
      <c r="Y4" s="30">
        <v>17362.45</v>
      </c>
    </row>
    <row r="5" spans="1:25">
      <c r="A5" s="29">
        <v>67</v>
      </c>
      <c r="B5" s="44" t="s">
        <v>50</v>
      </c>
      <c r="C5" s="29" t="s">
        <v>45</v>
      </c>
      <c r="D5" s="28" t="s">
        <v>136</v>
      </c>
      <c r="E5" s="70">
        <v>76115.989999999991</v>
      </c>
      <c r="F5" s="70">
        <v>0</v>
      </c>
      <c r="G5" s="70">
        <v>0</v>
      </c>
      <c r="H5" s="70">
        <v>18564</v>
      </c>
      <c r="I5" s="70">
        <v>0</v>
      </c>
      <c r="J5" s="70">
        <v>0</v>
      </c>
      <c r="K5" s="70">
        <v>0</v>
      </c>
      <c r="L5" s="70">
        <v>614822.18000000005</v>
      </c>
      <c r="M5" s="70">
        <v>12731.24</v>
      </c>
      <c r="N5" s="70">
        <v>0</v>
      </c>
      <c r="O5" s="13"/>
      <c r="P5" s="70">
        <v>263590.68999999994</v>
      </c>
      <c r="Q5" s="13"/>
      <c r="R5" s="17">
        <v>985824.1</v>
      </c>
      <c r="S5" s="34">
        <v>909708.11</v>
      </c>
      <c r="U5" t="s">
        <v>20</v>
      </c>
      <c r="V5" t="s">
        <v>20</v>
      </c>
      <c r="X5" s="55">
        <v>909708.11</v>
      </c>
      <c r="Y5" s="30">
        <v>0</v>
      </c>
    </row>
    <row r="6" spans="1:25">
      <c r="A6" s="29">
        <v>68</v>
      </c>
      <c r="B6" s="44" t="s">
        <v>51</v>
      </c>
      <c r="C6" s="29" t="s">
        <v>45</v>
      </c>
      <c r="D6" s="28" t="s">
        <v>136</v>
      </c>
      <c r="E6" s="70">
        <v>276484.18999999994</v>
      </c>
      <c r="F6" s="70">
        <v>0</v>
      </c>
      <c r="G6" s="70">
        <v>0</v>
      </c>
      <c r="H6" s="70">
        <v>6558.76</v>
      </c>
      <c r="I6" s="70">
        <v>0</v>
      </c>
      <c r="J6" s="70">
        <v>0</v>
      </c>
      <c r="K6" s="70">
        <v>0</v>
      </c>
      <c r="L6" s="70">
        <v>0</v>
      </c>
      <c r="M6" s="70">
        <v>3881.02</v>
      </c>
      <c r="N6" s="70">
        <v>535.1</v>
      </c>
      <c r="O6" s="13"/>
      <c r="P6" s="70">
        <v>0</v>
      </c>
      <c r="Q6" s="13"/>
      <c r="R6" s="17">
        <v>287459.06999999995</v>
      </c>
      <c r="S6" s="34">
        <v>10974.880000000005</v>
      </c>
      <c r="U6" t="s">
        <v>20</v>
      </c>
      <c r="V6" t="s">
        <v>20</v>
      </c>
      <c r="X6" s="55">
        <v>10439.780000000001</v>
      </c>
      <c r="Y6" s="30">
        <v>535.1</v>
      </c>
    </row>
    <row r="7" spans="1:25">
      <c r="A7" s="29">
        <v>72</v>
      </c>
      <c r="B7" s="44" t="s">
        <v>52</v>
      </c>
      <c r="C7" s="29" t="s">
        <v>45</v>
      </c>
      <c r="D7" s="28" t="s">
        <v>136</v>
      </c>
      <c r="E7" s="70">
        <v>379032.17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13"/>
      <c r="P7" s="70">
        <v>0</v>
      </c>
      <c r="Q7" s="13"/>
      <c r="R7" s="17">
        <v>379032.17</v>
      </c>
      <c r="S7" s="34">
        <v>0</v>
      </c>
      <c r="U7" t="s">
        <v>20</v>
      </c>
      <c r="V7" t="s">
        <v>20</v>
      </c>
      <c r="X7" s="55">
        <v>0</v>
      </c>
      <c r="Y7" s="30">
        <v>0</v>
      </c>
    </row>
    <row r="8" spans="1:25">
      <c r="A8" s="29">
        <v>151</v>
      </c>
      <c r="B8" s="44" t="s">
        <v>54</v>
      </c>
      <c r="C8" s="29" t="s">
        <v>45</v>
      </c>
      <c r="D8" s="28" t="s">
        <v>136</v>
      </c>
      <c r="E8" s="70">
        <v>248965.95</v>
      </c>
      <c r="F8" s="70">
        <v>0</v>
      </c>
      <c r="G8" s="70">
        <v>0</v>
      </c>
      <c r="H8" s="70">
        <v>28498.959999999999</v>
      </c>
      <c r="I8" s="70">
        <v>0</v>
      </c>
      <c r="J8" s="70">
        <v>0</v>
      </c>
      <c r="K8" s="70">
        <v>0</v>
      </c>
      <c r="L8" s="70">
        <v>330861.33</v>
      </c>
      <c r="M8" s="70">
        <v>1006.24</v>
      </c>
      <c r="N8" s="70">
        <v>833.00000000000011</v>
      </c>
      <c r="O8" s="13"/>
      <c r="P8" s="70">
        <v>0</v>
      </c>
      <c r="Q8" s="13"/>
      <c r="R8" s="17">
        <v>610165.48</v>
      </c>
      <c r="S8" s="34">
        <v>361199.52999999997</v>
      </c>
      <c r="U8" t="s">
        <v>20</v>
      </c>
      <c r="V8" t="s">
        <v>26</v>
      </c>
      <c r="X8" s="55">
        <v>360366.53</v>
      </c>
      <c r="Y8" s="30">
        <v>833.00000000000011</v>
      </c>
    </row>
    <row r="9" spans="1:25">
      <c r="A9" s="9">
        <v>169</v>
      </c>
      <c r="B9" s="44" t="s">
        <v>55</v>
      </c>
      <c r="C9" s="29" t="s">
        <v>45</v>
      </c>
      <c r="D9" s="28" t="s">
        <v>136</v>
      </c>
      <c r="E9" s="70">
        <v>726920.8600000001</v>
      </c>
      <c r="F9" s="70">
        <v>0</v>
      </c>
      <c r="G9" s="70">
        <v>14400</v>
      </c>
      <c r="H9" s="70"/>
      <c r="I9" s="70"/>
      <c r="J9" s="70">
        <v>0</v>
      </c>
      <c r="K9" s="70">
        <v>0</v>
      </c>
      <c r="L9" s="70">
        <v>470883.62</v>
      </c>
      <c r="M9" s="70">
        <v>5104.49</v>
      </c>
      <c r="N9" s="70">
        <v>2309.4</v>
      </c>
      <c r="O9" s="13"/>
      <c r="P9" s="70">
        <v>12610.630000000005</v>
      </c>
      <c r="Q9" s="13"/>
      <c r="R9" s="17">
        <v>1232229</v>
      </c>
      <c r="S9" s="34">
        <v>505308.1399999999</v>
      </c>
      <c r="U9" t="s">
        <v>20</v>
      </c>
      <c r="V9" t="s">
        <v>26</v>
      </c>
      <c r="X9" s="55">
        <v>488598.74</v>
      </c>
      <c r="Y9" s="30">
        <v>16709.400000000001</v>
      </c>
    </row>
    <row r="10" spans="1:25">
      <c r="A10" s="9">
        <v>173</v>
      </c>
      <c r="B10" s="44" t="s">
        <v>56</v>
      </c>
      <c r="C10" s="29" t="s">
        <v>45</v>
      </c>
      <c r="D10" s="28" t="s">
        <v>136</v>
      </c>
      <c r="E10" s="70">
        <v>911005.95</v>
      </c>
      <c r="F10" s="70">
        <v>0</v>
      </c>
      <c r="G10" s="70">
        <v>0</v>
      </c>
      <c r="H10" s="70">
        <v>34875</v>
      </c>
      <c r="I10" s="70">
        <v>0</v>
      </c>
      <c r="J10" s="70">
        <v>0</v>
      </c>
      <c r="K10" s="70">
        <v>0</v>
      </c>
      <c r="L10" s="70">
        <v>728903.52</v>
      </c>
      <c r="M10" s="70">
        <v>2530.75</v>
      </c>
      <c r="N10" s="70">
        <v>0</v>
      </c>
      <c r="O10" s="13"/>
      <c r="P10" s="70">
        <v>0</v>
      </c>
      <c r="Q10" s="13"/>
      <c r="R10" s="17">
        <v>1677315.22</v>
      </c>
      <c r="S10" s="34">
        <v>766309.27</v>
      </c>
      <c r="U10" t="s">
        <v>20</v>
      </c>
      <c r="V10" t="s">
        <v>20</v>
      </c>
      <c r="X10" s="55">
        <v>766309.27</v>
      </c>
      <c r="Y10" s="30">
        <v>0</v>
      </c>
    </row>
    <row r="11" spans="1:25" ht="30">
      <c r="A11" s="9">
        <v>187</v>
      </c>
      <c r="B11" s="44" t="s">
        <v>58</v>
      </c>
      <c r="C11" s="29" t="s">
        <v>45</v>
      </c>
      <c r="D11" s="28" t="s">
        <v>136</v>
      </c>
      <c r="E11" s="70">
        <v>371709.87999999995</v>
      </c>
      <c r="F11" s="70">
        <v>0</v>
      </c>
      <c r="G11" s="70">
        <v>0</v>
      </c>
      <c r="H11" s="70">
        <v>22260</v>
      </c>
      <c r="I11" s="70">
        <v>1083</v>
      </c>
      <c r="J11" s="70">
        <v>0</v>
      </c>
      <c r="K11" s="70">
        <v>0</v>
      </c>
      <c r="L11" s="70">
        <v>886698.6</v>
      </c>
      <c r="M11" s="70">
        <v>0</v>
      </c>
      <c r="N11" s="70">
        <v>2309.4</v>
      </c>
      <c r="O11" s="13"/>
      <c r="P11" s="70">
        <v>32817.359999999993</v>
      </c>
      <c r="Q11" s="13"/>
      <c r="R11" s="17">
        <v>1316878.24</v>
      </c>
      <c r="S11" s="34">
        <v>945168.3600000001</v>
      </c>
      <c r="U11" t="s">
        <v>20</v>
      </c>
      <c r="V11" t="s">
        <v>20</v>
      </c>
      <c r="X11" s="55">
        <v>942858.96</v>
      </c>
      <c r="Y11" s="30">
        <v>2309.4</v>
      </c>
    </row>
    <row r="12" spans="1:25">
      <c r="A12" s="33">
        <v>207</v>
      </c>
      <c r="B12" s="46" t="s">
        <v>61</v>
      </c>
      <c r="C12" s="32" t="s">
        <v>45</v>
      </c>
      <c r="D12" s="28" t="s">
        <v>136</v>
      </c>
      <c r="E12" s="70">
        <v>607704.49</v>
      </c>
      <c r="F12" s="70">
        <v>0</v>
      </c>
      <c r="G12" s="70">
        <v>14400</v>
      </c>
      <c r="H12" s="59">
        <v>134710.04</v>
      </c>
      <c r="I12" s="70">
        <v>173767.67999999999</v>
      </c>
      <c r="J12" s="70">
        <v>134343</v>
      </c>
      <c r="K12" s="70">
        <v>0</v>
      </c>
      <c r="L12" s="70">
        <v>441660.82999999996</v>
      </c>
      <c r="M12" s="70">
        <v>54564.94</v>
      </c>
      <c r="N12" s="70">
        <v>6093.25</v>
      </c>
      <c r="O12" s="13"/>
      <c r="P12" s="70">
        <v>0</v>
      </c>
      <c r="Q12" s="19"/>
      <c r="R12" s="17">
        <v>1567244.23</v>
      </c>
      <c r="S12" s="34">
        <v>959539.74</v>
      </c>
      <c r="U12" t="s">
        <v>20</v>
      </c>
      <c r="V12" t="s">
        <v>26</v>
      </c>
      <c r="X12" s="55">
        <v>939046.49</v>
      </c>
      <c r="Y12" s="30">
        <v>20493.25</v>
      </c>
    </row>
    <row r="13" spans="1:25">
      <c r="A13" s="9">
        <v>209</v>
      </c>
      <c r="B13" s="44" t="s">
        <v>63</v>
      </c>
      <c r="C13" s="29" t="s">
        <v>45</v>
      </c>
      <c r="D13" s="28" t="s">
        <v>136</v>
      </c>
      <c r="E13" s="70">
        <v>782487.2</v>
      </c>
      <c r="F13" s="70">
        <v>0</v>
      </c>
      <c r="G13" s="70">
        <v>28800</v>
      </c>
      <c r="H13" s="59">
        <v>56074.54</v>
      </c>
      <c r="I13" s="70">
        <v>85247.5</v>
      </c>
      <c r="J13" s="70">
        <v>0</v>
      </c>
      <c r="K13" s="70">
        <v>2045684.6499999876</v>
      </c>
      <c r="L13" s="70">
        <v>646724.73</v>
      </c>
      <c r="M13" s="70">
        <v>9298.7999999999993</v>
      </c>
      <c r="N13" s="70">
        <v>3631.05</v>
      </c>
      <c r="O13" s="13"/>
      <c r="P13" s="70">
        <v>4619.93</v>
      </c>
      <c r="Q13" s="13"/>
      <c r="R13" s="17">
        <v>3662568.3999999873</v>
      </c>
      <c r="S13" s="34">
        <v>2880081.1999999871</v>
      </c>
      <c r="U13" t="s">
        <v>20</v>
      </c>
      <c r="V13" t="s">
        <v>20</v>
      </c>
      <c r="X13" s="55">
        <v>2847650.1499999873</v>
      </c>
      <c r="Y13" s="30">
        <v>32431.05</v>
      </c>
    </row>
    <row r="14" spans="1:25">
      <c r="A14" s="9">
        <v>210</v>
      </c>
      <c r="B14" s="44" t="s">
        <v>64</v>
      </c>
      <c r="C14" s="29" t="s">
        <v>45</v>
      </c>
      <c r="D14" s="28" t="s">
        <v>136</v>
      </c>
      <c r="E14" s="70">
        <v>526578.25</v>
      </c>
      <c r="F14" s="70">
        <v>0</v>
      </c>
      <c r="G14" s="70">
        <v>0</v>
      </c>
      <c r="H14" s="59">
        <v>91072.85</v>
      </c>
      <c r="I14" s="70">
        <v>0</v>
      </c>
      <c r="J14" s="70">
        <v>0</v>
      </c>
      <c r="K14" s="70">
        <v>0</v>
      </c>
      <c r="L14" s="70">
        <v>63162.12</v>
      </c>
      <c r="M14" s="70">
        <v>8000</v>
      </c>
      <c r="N14" s="70">
        <v>1486.7</v>
      </c>
      <c r="O14" s="13"/>
      <c r="P14" s="70">
        <v>0</v>
      </c>
      <c r="Q14" s="13"/>
      <c r="R14" s="17">
        <v>690299.91999999993</v>
      </c>
      <c r="S14" s="34">
        <v>163721.66999999993</v>
      </c>
      <c r="U14" t="s">
        <v>20</v>
      </c>
      <c r="V14" t="s">
        <v>26</v>
      </c>
      <c r="X14" s="55">
        <v>162234.97</v>
      </c>
      <c r="Y14" s="30">
        <v>1486.7</v>
      </c>
    </row>
    <row r="15" spans="1:25">
      <c r="A15" s="9">
        <v>211</v>
      </c>
      <c r="B15" s="44" t="s">
        <v>65</v>
      </c>
      <c r="C15" s="29" t="s">
        <v>45</v>
      </c>
      <c r="D15" s="28" t="s">
        <v>136</v>
      </c>
      <c r="E15" s="70">
        <v>365251.63999999996</v>
      </c>
      <c r="F15" s="70">
        <v>0</v>
      </c>
      <c r="G15" s="70">
        <v>0</v>
      </c>
      <c r="H15" s="59">
        <v>0</v>
      </c>
      <c r="I15" s="70">
        <v>1174</v>
      </c>
      <c r="J15" s="70">
        <v>0</v>
      </c>
      <c r="K15" s="70">
        <v>10620</v>
      </c>
      <c r="L15" s="70">
        <v>55661.49</v>
      </c>
      <c r="M15" s="70">
        <v>0</v>
      </c>
      <c r="N15" s="70">
        <v>0</v>
      </c>
      <c r="O15" s="13"/>
      <c r="P15" s="70">
        <v>0</v>
      </c>
      <c r="Q15" s="13"/>
      <c r="R15" s="17">
        <v>432707.12999999995</v>
      </c>
      <c r="S15" s="34">
        <v>67455.489999999991</v>
      </c>
      <c r="U15" t="s">
        <v>20</v>
      </c>
      <c r="V15" t="s">
        <v>20</v>
      </c>
      <c r="X15" s="55">
        <v>67455.489999999991</v>
      </c>
      <c r="Y15" s="30">
        <v>0</v>
      </c>
    </row>
    <row r="16" spans="1:25">
      <c r="A16" s="9">
        <v>213</v>
      </c>
      <c r="B16" s="44" t="s">
        <v>66</v>
      </c>
      <c r="C16" s="29" t="s">
        <v>45</v>
      </c>
      <c r="D16" s="28" t="s">
        <v>136</v>
      </c>
      <c r="E16" s="70">
        <v>664990.29</v>
      </c>
      <c r="F16" s="70">
        <v>0</v>
      </c>
      <c r="G16" s="70">
        <v>0</v>
      </c>
      <c r="H16" s="59">
        <v>0</v>
      </c>
      <c r="I16" s="70">
        <v>0</v>
      </c>
      <c r="J16" s="70">
        <v>0</v>
      </c>
      <c r="K16" s="70">
        <v>1323</v>
      </c>
      <c r="L16" s="70">
        <v>304847.02</v>
      </c>
      <c r="M16" s="70">
        <v>0</v>
      </c>
      <c r="N16" s="70">
        <v>0</v>
      </c>
      <c r="O16" s="13"/>
      <c r="P16" s="70">
        <v>0</v>
      </c>
      <c r="Q16" s="13"/>
      <c r="R16" s="17">
        <v>971160.31</v>
      </c>
      <c r="S16" s="34">
        <v>306170.02</v>
      </c>
      <c r="U16" t="s">
        <v>20</v>
      </c>
      <c r="V16" t="s">
        <v>26</v>
      </c>
      <c r="X16" s="55">
        <v>306170.02</v>
      </c>
      <c r="Y16" s="30">
        <v>0</v>
      </c>
    </row>
    <row r="17" spans="1:25">
      <c r="A17" s="9">
        <v>218</v>
      </c>
      <c r="B17" s="44" t="s">
        <v>67</v>
      </c>
      <c r="C17" s="29" t="s">
        <v>45</v>
      </c>
      <c r="D17" s="28" t="s">
        <v>136</v>
      </c>
      <c r="E17" s="70">
        <v>46526.39</v>
      </c>
      <c r="F17" s="70">
        <v>0</v>
      </c>
      <c r="G17" s="70">
        <v>0</v>
      </c>
      <c r="H17" s="59">
        <v>5456.15</v>
      </c>
      <c r="I17" s="70">
        <v>0</v>
      </c>
      <c r="J17" s="70">
        <v>0</v>
      </c>
      <c r="K17" s="70">
        <v>0</v>
      </c>
      <c r="L17" s="70">
        <v>45267.65</v>
      </c>
      <c r="M17" s="70">
        <v>1500.89</v>
      </c>
      <c r="N17" s="70">
        <v>0</v>
      </c>
      <c r="O17" s="13"/>
      <c r="P17" s="70">
        <v>0</v>
      </c>
      <c r="Q17" s="13"/>
      <c r="R17" s="17">
        <v>98751.08</v>
      </c>
      <c r="S17" s="34">
        <v>52224.69</v>
      </c>
      <c r="U17" t="s">
        <v>20</v>
      </c>
      <c r="V17" t="s">
        <v>26</v>
      </c>
      <c r="X17" s="55">
        <v>52224.69</v>
      </c>
      <c r="Y17" s="30">
        <v>0</v>
      </c>
    </row>
    <row r="18" spans="1:25">
      <c r="A18" s="9">
        <v>220</v>
      </c>
      <c r="B18" s="44" t="s">
        <v>68</v>
      </c>
      <c r="C18" s="29" t="s">
        <v>45</v>
      </c>
      <c r="D18" s="28" t="s">
        <v>136</v>
      </c>
      <c r="E18" s="70">
        <v>234386.83000000002</v>
      </c>
      <c r="F18" s="70">
        <v>0</v>
      </c>
      <c r="G18" s="70">
        <v>0</v>
      </c>
      <c r="H18" s="59">
        <v>0</v>
      </c>
      <c r="I18" s="59">
        <v>0</v>
      </c>
      <c r="J18" s="70">
        <v>0</v>
      </c>
      <c r="K18" s="70">
        <v>0</v>
      </c>
      <c r="L18" s="70">
        <v>125442.67</v>
      </c>
      <c r="M18" s="70">
        <v>1478.33</v>
      </c>
      <c r="N18" s="70">
        <v>0</v>
      </c>
      <c r="O18" s="13"/>
      <c r="P18" s="70">
        <v>0</v>
      </c>
      <c r="Q18" s="13"/>
      <c r="R18" s="17">
        <v>361307.83</v>
      </c>
      <c r="S18" s="34">
        <v>126921</v>
      </c>
      <c r="U18" t="s">
        <v>26</v>
      </c>
      <c r="V18" t="s">
        <v>26</v>
      </c>
      <c r="X18" s="55">
        <v>126921</v>
      </c>
      <c r="Y18" s="30">
        <v>0</v>
      </c>
    </row>
    <row r="19" spans="1:25">
      <c r="A19" s="9">
        <v>222</v>
      </c>
      <c r="B19" s="44" t="s">
        <v>70</v>
      </c>
      <c r="C19" s="29" t="s">
        <v>45</v>
      </c>
      <c r="D19" s="28" t="s">
        <v>136</v>
      </c>
      <c r="E19" s="70">
        <v>907624.10000000021</v>
      </c>
      <c r="F19" s="70">
        <v>0</v>
      </c>
      <c r="G19" s="70">
        <v>0</v>
      </c>
      <c r="H19" s="59">
        <v>7017.98</v>
      </c>
      <c r="I19" s="70">
        <v>0</v>
      </c>
      <c r="J19" s="70">
        <v>0</v>
      </c>
      <c r="K19" s="70">
        <v>0</v>
      </c>
      <c r="L19" s="70">
        <v>254129.25</v>
      </c>
      <c r="M19" s="70">
        <v>13088.44</v>
      </c>
      <c r="N19" s="70">
        <v>2309.4</v>
      </c>
      <c r="O19" s="13"/>
      <c r="P19" s="70">
        <v>0</v>
      </c>
      <c r="Q19" s="13"/>
      <c r="R19" s="17">
        <v>1184169.17</v>
      </c>
      <c r="S19" s="34">
        <v>276545.06999999972</v>
      </c>
      <c r="U19" t="s">
        <v>20</v>
      </c>
      <c r="V19" t="s">
        <v>20</v>
      </c>
      <c r="X19" s="55">
        <v>274235.67</v>
      </c>
      <c r="Y19" s="30">
        <v>2309.4</v>
      </c>
    </row>
    <row r="20" spans="1:25">
      <c r="A20" s="16">
        <v>230</v>
      </c>
      <c r="B20" s="44" t="s">
        <v>72</v>
      </c>
      <c r="C20" s="29" t="s">
        <v>45</v>
      </c>
      <c r="D20" s="28" t="s">
        <v>136</v>
      </c>
      <c r="E20" s="70">
        <v>277009.95</v>
      </c>
      <c r="F20" s="70">
        <v>0</v>
      </c>
      <c r="G20" s="70">
        <v>0</v>
      </c>
      <c r="H20" s="59">
        <v>0</v>
      </c>
      <c r="I20" s="59">
        <v>0</v>
      </c>
      <c r="J20" s="70">
        <v>0</v>
      </c>
      <c r="K20" s="70">
        <v>0</v>
      </c>
      <c r="L20" s="70">
        <v>125442.69</v>
      </c>
      <c r="M20" s="70">
        <v>0</v>
      </c>
      <c r="N20" s="70">
        <v>0</v>
      </c>
      <c r="O20" s="13"/>
      <c r="P20" s="70">
        <v>0</v>
      </c>
      <c r="Q20" s="13"/>
      <c r="R20" s="17">
        <v>402452.64</v>
      </c>
      <c r="S20" s="34">
        <v>125442.69</v>
      </c>
      <c r="U20" t="s">
        <v>20</v>
      </c>
      <c r="V20" t="s">
        <v>20</v>
      </c>
      <c r="X20" s="55">
        <v>125442.69</v>
      </c>
      <c r="Y20" s="30">
        <v>0</v>
      </c>
    </row>
    <row r="21" spans="1:25">
      <c r="A21" s="9">
        <v>232</v>
      </c>
      <c r="B21" s="44" t="s">
        <v>73</v>
      </c>
      <c r="C21" s="29" t="s">
        <v>45</v>
      </c>
      <c r="D21" s="28" t="s">
        <v>136</v>
      </c>
      <c r="E21" s="70">
        <v>176611.47</v>
      </c>
      <c r="F21" s="70">
        <v>0</v>
      </c>
      <c r="G21" s="70">
        <v>0</v>
      </c>
      <c r="H21" s="59">
        <v>62031.15</v>
      </c>
      <c r="I21" s="70">
        <v>8503.99</v>
      </c>
      <c r="J21" s="70">
        <v>0</v>
      </c>
      <c r="K21" s="70">
        <v>0</v>
      </c>
      <c r="L21" s="70">
        <v>43177.23</v>
      </c>
      <c r="M21" s="70">
        <v>26237.69</v>
      </c>
      <c r="N21" s="70">
        <v>0</v>
      </c>
      <c r="O21" s="13"/>
      <c r="P21" s="70">
        <v>0</v>
      </c>
      <c r="Q21" s="13"/>
      <c r="R21" s="17">
        <v>316561.52999999997</v>
      </c>
      <c r="S21" s="34">
        <v>139950.05999999997</v>
      </c>
      <c r="U21" t="s">
        <v>20</v>
      </c>
      <c r="V21" t="s">
        <v>20</v>
      </c>
      <c r="X21" s="55">
        <v>139950.06</v>
      </c>
      <c r="Y21" s="30">
        <v>0</v>
      </c>
    </row>
    <row r="22" spans="1:25">
      <c r="A22" s="9">
        <v>238</v>
      </c>
      <c r="B22" s="44" t="s">
        <v>75</v>
      </c>
      <c r="C22" s="29" t="s">
        <v>45</v>
      </c>
      <c r="D22" s="28" t="s">
        <v>136</v>
      </c>
      <c r="E22" s="70">
        <v>477317.26000000007</v>
      </c>
      <c r="F22" s="70">
        <v>0</v>
      </c>
      <c r="G22" s="70">
        <v>0</v>
      </c>
      <c r="H22" s="59">
        <v>22446.25</v>
      </c>
      <c r="I22" s="70">
        <v>0</v>
      </c>
      <c r="J22" s="70">
        <v>0</v>
      </c>
      <c r="K22" s="70">
        <v>0</v>
      </c>
      <c r="L22" s="70">
        <v>273271.63</v>
      </c>
      <c r="M22" s="70">
        <v>4398.51</v>
      </c>
      <c r="N22" s="70">
        <v>0</v>
      </c>
      <c r="O22" s="13"/>
      <c r="P22" s="70">
        <v>0</v>
      </c>
      <c r="Q22" s="13"/>
      <c r="R22" s="17">
        <v>777433.65000000014</v>
      </c>
      <c r="S22" s="34">
        <v>300116.39000000007</v>
      </c>
      <c r="U22" t="s">
        <v>20</v>
      </c>
      <c r="V22" t="s">
        <v>20</v>
      </c>
      <c r="X22" s="55">
        <v>300116.39</v>
      </c>
      <c r="Y22" s="30">
        <v>0</v>
      </c>
    </row>
    <row r="23" spans="1:25">
      <c r="A23" s="9">
        <v>241</v>
      </c>
      <c r="B23" s="44" t="s">
        <v>77</v>
      </c>
      <c r="C23" s="29" t="s">
        <v>45</v>
      </c>
      <c r="D23" s="28" t="s">
        <v>136</v>
      </c>
      <c r="E23" s="70">
        <v>41900.840000000004</v>
      </c>
      <c r="F23" s="70">
        <v>0</v>
      </c>
      <c r="G23" s="70">
        <v>0</v>
      </c>
      <c r="H23" s="59">
        <v>6435.57</v>
      </c>
      <c r="I23" s="70">
        <v>0</v>
      </c>
      <c r="J23" s="70">
        <v>0</v>
      </c>
      <c r="K23" s="70">
        <v>21240</v>
      </c>
      <c r="L23" s="70">
        <v>0</v>
      </c>
      <c r="M23" s="70">
        <v>3023.58</v>
      </c>
      <c r="N23" s="70">
        <v>416.50000000000006</v>
      </c>
      <c r="O23" s="13"/>
      <c r="P23" s="70">
        <v>0</v>
      </c>
      <c r="Q23" s="13"/>
      <c r="R23" s="17">
        <v>73016.490000000005</v>
      </c>
      <c r="S23" s="34">
        <v>31115.65</v>
      </c>
      <c r="T23" s="12"/>
      <c r="U23" t="s">
        <v>20</v>
      </c>
      <c r="V23" s="12" t="s">
        <v>26</v>
      </c>
      <c r="X23" s="55">
        <v>30699.15</v>
      </c>
      <c r="Y23" s="30">
        <v>416.50000000000006</v>
      </c>
    </row>
    <row r="24" spans="1:25">
      <c r="A24" s="10">
        <v>242</v>
      </c>
      <c r="B24" s="47" t="s">
        <v>78</v>
      </c>
      <c r="C24" s="11" t="s">
        <v>45</v>
      </c>
      <c r="D24" s="28" t="s">
        <v>136</v>
      </c>
      <c r="E24" s="70">
        <v>92529.84</v>
      </c>
      <c r="F24" s="70">
        <v>0</v>
      </c>
      <c r="G24" s="70">
        <v>0</v>
      </c>
      <c r="H24" s="59">
        <v>0</v>
      </c>
      <c r="I24" s="70">
        <v>0</v>
      </c>
      <c r="J24" s="70">
        <v>0</v>
      </c>
      <c r="K24" s="70">
        <v>0</v>
      </c>
      <c r="L24" s="60">
        <v>271539.21000000002</v>
      </c>
      <c r="M24" s="70">
        <v>0</v>
      </c>
      <c r="N24" s="70">
        <v>0</v>
      </c>
      <c r="O24" s="13"/>
      <c r="P24" s="70">
        <v>0</v>
      </c>
      <c r="Q24" s="13"/>
      <c r="R24" s="17">
        <v>364069.05000000005</v>
      </c>
      <c r="S24" s="34">
        <v>271539.21000000008</v>
      </c>
      <c r="U24" t="s">
        <v>20</v>
      </c>
      <c r="V24" t="s">
        <v>20</v>
      </c>
      <c r="X24" s="55">
        <v>271539.21000000002</v>
      </c>
      <c r="Y24" s="30">
        <v>0</v>
      </c>
    </row>
    <row r="25" spans="1:25">
      <c r="A25" s="9">
        <v>244</v>
      </c>
      <c r="B25" s="44" t="s">
        <v>79</v>
      </c>
      <c r="C25" s="29" t="s">
        <v>45</v>
      </c>
      <c r="D25" s="28" t="s">
        <v>136</v>
      </c>
      <c r="E25" s="70">
        <v>42598.12999999999</v>
      </c>
      <c r="F25" s="70">
        <v>0</v>
      </c>
      <c r="G25" s="70">
        <v>0</v>
      </c>
      <c r="H25" s="59">
        <v>0</v>
      </c>
      <c r="I25" s="70">
        <v>0</v>
      </c>
      <c r="J25" s="70">
        <v>0</v>
      </c>
      <c r="K25" s="70">
        <v>0</v>
      </c>
      <c r="L25" s="70">
        <v>46463.55</v>
      </c>
      <c r="M25" s="70">
        <v>2012.16</v>
      </c>
      <c r="N25" s="70">
        <v>0</v>
      </c>
      <c r="O25" s="13"/>
      <c r="P25" s="70">
        <v>0</v>
      </c>
      <c r="Q25" s="13"/>
      <c r="R25" s="17">
        <v>91073.84</v>
      </c>
      <c r="S25" s="34">
        <v>48475.710000000006</v>
      </c>
      <c r="U25" t="s">
        <v>20</v>
      </c>
      <c r="V25" t="s">
        <v>20</v>
      </c>
      <c r="X25" s="55">
        <v>48475.710000000006</v>
      </c>
      <c r="Y25" s="30">
        <v>0</v>
      </c>
    </row>
    <row r="26" spans="1:25">
      <c r="A26" s="9">
        <v>256</v>
      </c>
      <c r="B26" s="44" t="s">
        <v>80</v>
      </c>
      <c r="C26" s="29" t="s">
        <v>45</v>
      </c>
      <c r="D26" s="28" t="s">
        <v>136</v>
      </c>
      <c r="E26" s="70">
        <v>206798.66999999998</v>
      </c>
      <c r="F26" s="70">
        <v>0</v>
      </c>
      <c r="G26" s="70">
        <v>0</v>
      </c>
      <c r="H26" s="59">
        <v>12186.27</v>
      </c>
      <c r="I26" s="70">
        <v>0</v>
      </c>
      <c r="J26" s="70">
        <v>0</v>
      </c>
      <c r="K26" s="70">
        <v>0</v>
      </c>
      <c r="L26" s="70">
        <v>311038.86</v>
      </c>
      <c r="M26" s="70">
        <v>4301.1000000000004</v>
      </c>
      <c r="N26" s="70">
        <v>0</v>
      </c>
      <c r="O26" s="13"/>
      <c r="P26" s="70">
        <v>0</v>
      </c>
      <c r="Q26" s="13"/>
      <c r="R26" s="17">
        <v>534324.89999999991</v>
      </c>
      <c r="S26" s="34">
        <v>327526.22999999992</v>
      </c>
      <c r="U26" t="s">
        <v>20</v>
      </c>
      <c r="V26" t="s">
        <v>20</v>
      </c>
      <c r="X26" s="55">
        <v>327526.23</v>
      </c>
      <c r="Y26" s="30">
        <v>0</v>
      </c>
    </row>
    <row r="27" spans="1:25">
      <c r="A27" s="9">
        <v>257</v>
      </c>
      <c r="B27" s="44" t="s">
        <v>81</v>
      </c>
      <c r="C27" s="29" t="s">
        <v>45</v>
      </c>
      <c r="D27" s="28" t="s">
        <v>136</v>
      </c>
      <c r="E27" s="70">
        <v>219684.77</v>
      </c>
      <c r="F27" s="70">
        <v>0</v>
      </c>
      <c r="G27" s="70">
        <v>0</v>
      </c>
      <c r="H27" s="59">
        <v>16132.63</v>
      </c>
      <c r="I27" s="70">
        <v>7764</v>
      </c>
      <c r="J27" s="70">
        <v>0</v>
      </c>
      <c r="K27" s="70">
        <v>0</v>
      </c>
      <c r="L27" s="70">
        <v>46989.66</v>
      </c>
      <c r="M27" s="70">
        <v>10685.59</v>
      </c>
      <c r="N27" s="70">
        <v>0</v>
      </c>
      <c r="O27" s="13"/>
      <c r="P27" s="70">
        <v>0</v>
      </c>
      <c r="Q27" s="13"/>
      <c r="R27" s="17">
        <v>301256.65000000002</v>
      </c>
      <c r="S27" s="34">
        <v>81571.880000000034</v>
      </c>
      <c r="U27" t="s">
        <v>20</v>
      </c>
      <c r="V27" t="s">
        <v>20</v>
      </c>
      <c r="X27" s="55">
        <v>81571.88</v>
      </c>
      <c r="Y27" s="30">
        <v>0</v>
      </c>
    </row>
    <row r="28" spans="1:25">
      <c r="A28" s="9">
        <v>258</v>
      </c>
      <c r="B28" s="44" t="s">
        <v>82</v>
      </c>
      <c r="C28" s="29" t="s">
        <v>45</v>
      </c>
      <c r="D28" s="28" t="s">
        <v>136</v>
      </c>
      <c r="E28" s="70">
        <v>225685.92</v>
      </c>
      <c r="F28" s="70">
        <v>0</v>
      </c>
      <c r="G28" s="70">
        <v>0</v>
      </c>
      <c r="H28" s="59">
        <v>325.12</v>
      </c>
      <c r="I28" s="70">
        <v>0</v>
      </c>
      <c r="J28" s="70">
        <v>0</v>
      </c>
      <c r="K28" s="70">
        <v>0</v>
      </c>
      <c r="L28" s="70">
        <v>60077.72</v>
      </c>
      <c r="M28" s="70">
        <v>0</v>
      </c>
      <c r="N28" s="70">
        <v>1129.5000000000002</v>
      </c>
      <c r="O28" s="13"/>
      <c r="P28" s="70">
        <v>0</v>
      </c>
      <c r="Q28" s="13"/>
      <c r="R28" s="17">
        <v>287218.26</v>
      </c>
      <c r="S28" s="34">
        <v>61532.34</v>
      </c>
      <c r="U28" t="s">
        <v>20</v>
      </c>
      <c r="V28" t="s">
        <v>20</v>
      </c>
      <c r="X28" s="55">
        <v>60402.840000000004</v>
      </c>
      <c r="Y28" s="30">
        <v>1129.5000000000002</v>
      </c>
    </row>
    <row r="29" spans="1:25">
      <c r="A29" s="9">
        <v>260</v>
      </c>
      <c r="B29" s="44" t="s">
        <v>83</v>
      </c>
      <c r="C29" s="29" t="s">
        <v>45</v>
      </c>
      <c r="D29" s="28" t="s">
        <v>136</v>
      </c>
      <c r="E29" s="70">
        <v>123558.13000000002</v>
      </c>
      <c r="F29" s="70">
        <v>0</v>
      </c>
      <c r="G29" s="70">
        <v>0</v>
      </c>
      <c r="H29" s="59">
        <v>756.03</v>
      </c>
      <c r="I29" s="70">
        <v>280.5</v>
      </c>
      <c r="J29" s="70">
        <v>0</v>
      </c>
      <c r="K29" s="70">
        <v>26125</v>
      </c>
      <c r="L29" s="70">
        <v>78110.11</v>
      </c>
      <c r="M29" s="70">
        <v>2009.44</v>
      </c>
      <c r="N29" s="70">
        <v>0</v>
      </c>
      <c r="O29" s="13"/>
      <c r="P29" s="70">
        <v>0</v>
      </c>
      <c r="Q29" s="13"/>
      <c r="R29" s="17">
        <v>230839.21000000002</v>
      </c>
      <c r="S29" s="34">
        <v>107281.08</v>
      </c>
      <c r="U29" t="s">
        <v>20</v>
      </c>
      <c r="V29" t="s">
        <v>20</v>
      </c>
      <c r="W29" s="12"/>
      <c r="X29" s="55">
        <v>107281.08</v>
      </c>
      <c r="Y29" s="30">
        <v>0</v>
      </c>
    </row>
    <row r="30" spans="1:25">
      <c r="A30" s="9">
        <v>264</v>
      </c>
      <c r="B30" s="44" t="s">
        <v>84</v>
      </c>
      <c r="C30" s="29" t="s">
        <v>45</v>
      </c>
      <c r="D30" s="28" t="s">
        <v>136</v>
      </c>
      <c r="E30" s="70">
        <v>180212.08</v>
      </c>
      <c r="F30" s="70">
        <v>0</v>
      </c>
      <c r="G30" s="70">
        <v>0</v>
      </c>
      <c r="H30" s="59">
        <v>5228.8999999999996</v>
      </c>
      <c r="I30" s="70">
        <v>7981.5</v>
      </c>
      <c r="J30" s="70">
        <v>0</v>
      </c>
      <c r="K30" s="70">
        <v>0</v>
      </c>
      <c r="L30" s="70">
        <v>117836.36</v>
      </c>
      <c r="M30" s="70">
        <v>0</v>
      </c>
      <c r="N30" s="70">
        <v>1129.5</v>
      </c>
      <c r="O30" s="13"/>
      <c r="P30" s="70">
        <v>0</v>
      </c>
      <c r="Q30" s="13"/>
      <c r="R30" s="17">
        <v>312388.33999999997</v>
      </c>
      <c r="S30" s="34">
        <v>132176.25999999998</v>
      </c>
      <c r="T30" s="12"/>
      <c r="U30" t="s">
        <v>20</v>
      </c>
      <c r="V30" s="12" t="s">
        <v>26</v>
      </c>
      <c r="W30" s="12"/>
      <c r="X30" s="55">
        <v>131046.76</v>
      </c>
      <c r="Y30" s="30">
        <v>1129.5</v>
      </c>
    </row>
    <row r="31" spans="1:25">
      <c r="A31" s="9">
        <v>267</v>
      </c>
      <c r="B31" s="44" t="s">
        <v>85</v>
      </c>
      <c r="C31" s="29" t="s">
        <v>45</v>
      </c>
      <c r="D31" s="28" t="s">
        <v>136</v>
      </c>
      <c r="E31" s="70">
        <v>526325.27</v>
      </c>
      <c r="F31" s="70">
        <v>0</v>
      </c>
      <c r="G31" s="70">
        <v>0</v>
      </c>
      <c r="H31" s="59">
        <v>10842.66</v>
      </c>
      <c r="I31" s="70">
        <v>38303.769999999997</v>
      </c>
      <c r="J31" s="70">
        <v>0</v>
      </c>
      <c r="K31" s="70">
        <v>118199</v>
      </c>
      <c r="L31" s="70">
        <v>106831.66</v>
      </c>
      <c r="M31" s="70">
        <v>0</v>
      </c>
      <c r="N31" s="70">
        <v>4559.5</v>
      </c>
      <c r="O31" s="13"/>
      <c r="P31" s="70">
        <v>10847.17</v>
      </c>
      <c r="Q31" s="13"/>
      <c r="R31" s="17">
        <v>815909.03000000014</v>
      </c>
      <c r="S31" s="34">
        <v>289583.76000000013</v>
      </c>
      <c r="U31" t="s">
        <v>20</v>
      </c>
      <c r="V31" t="s">
        <v>20</v>
      </c>
      <c r="W31" s="12"/>
      <c r="X31" s="55">
        <v>285024.25999999995</v>
      </c>
      <c r="Y31" s="30">
        <v>4559.5</v>
      </c>
    </row>
    <row r="32" spans="1:25">
      <c r="A32" s="9">
        <v>273</v>
      </c>
      <c r="B32" s="44" t="s">
        <v>86</v>
      </c>
      <c r="C32" s="29" t="s">
        <v>45</v>
      </c>
      <c r="D32" s="28" t="s">
        <v>136</v>
      </c>
      <c r="E32" s="70">
        <v>226902.82</v>
      </c>
      <c r="F32" s="70">
        <v>0</v>
      </c>
      <c r="G32" s="70">
        <v>0</v>
      </c>
      <c r="H32" s="59">
        <v>0</v>
      </c>
      <c r="I32" s="59">
        <v>0</v>
      </c>
      <c r="J32" s="70">
        <v>0</v>
      </c>
      <c r="K32" s="70">
        <v>29205</v>
      </c>
      <c r="L32" s="70">
        <v>45267.65</v>
      </c>
      <c r="M32" s="70">
        <v>2856.55</v>
      </c>
      <c r="N32" s="70">
        <v>0</v>
      </c>
      <c r="O32" s="13"/>
      <c r="P32" s="70">
        <v>0</v>
      </c>
      <c r="Q32" s="13"/>
      <c r="R32" s="17">
        <v>304232.02</v>
      </c>
      <c r="S32" s="34">
        <v>77329.200000000012</v>
      </c>
      <c r="T32" s="12"/>
      <c r="U32" t="s">
        <v>20</v>
      </c>
      <c r="V32" s="12" t="s">
        <v>26</v>
      </c>
      <c r="W32" s="12"/>
      <c r="X32" s="55">
        <v>77329.2</v>
      </c>
      <c r="Y32" s="30">
        <v>0</v>
      </c>
    </row>
    <row r="33" spans="1:25">
      <c r="A33" s="9">
        <v>274</v>
      </c>
      <c r="B33" s="44" t="s">
        <v>87</v>
      </c>
      <c r="C33" s="29" t="s">
        <v>45</v>
      </c>
      <c r="D33" s="28" t="s">
        <v>136</v>
      </c>
      <c r="E33" s="70">
        <v>179798.58000000002</v>
      </c>
      <c r="F33" s="70">
        <v>0</v>
      </c>
      <c r="G33" s="70">
        <v>0</v>
      </c>
      <c r="H33" s="59">
        <v>0</v>
      </c>
      <c r="I33" s="70">
        <v>0</v>
      </c>
      <c r="J33" s="70">
        <v>0</v>
      </c>
      <c r="K33" s="70">
        <v>0</v>
      </c>
      <c r="L33" s="70">
        <v>47011.27</v>
      </c>
      <c r="M33" s="70">
        <v>1682.98</v>
      </c>
      <c r="N33" s="70">
        <v>1129.5000000000002</v>
      </c>
      <c r="O33" s="13"/>
      <c r="P33" s="70">
        <v>0</v>
      </c>
      <c r="Q33" s="13"/>
      <c r="R33" s="17">
        <v>229622.33000000002</v>
      </c>
      <c r="S33" s="34">
        <v>49823.75</v>
      </c>
      <c r="U33" t="s">
        <v>20</v>
      </c>
      <c r="V33" t="s">
        <v>20</v>
      </c>
      <c r="X33" s="55">
        <v>48694.25</v>
      </c>
      <c r="Y33" s="30">
        <v>1129.5000000000002</v>
      </c>
    </row>
    <row r="34" spans="1:25">
      <c r="A34" s="9">
        <v>279</v>
      </c>
      <c r="B34" s="44" t="s">
        <v>88</v>
      </c>
      <c r="C34" s="29" t="s">
        <v>45</v>
      </c>
      <c r="D34" s="28" t="s">
        <v>136</v>
      </c>
      <c r="E34" s="70">
        <v>325854.32</v>
      </c>
      <c r="F34" s="70">
        <v>0</v>
      </c>
      <c r="G34" s="70">
        <v>0</v>
      </c>
      <c r="H34" s="71">
        <v>5778.57</v>
      </c>
      <c r="I34" s="70">
        <v>0</v>
      </c>
      <c r="J34" s="70">
        <v>0</v>
      </c>
      <c r="K34" s="70">
        <v>0</v>
      </c>
      <c r="L34" s="70">
        <v>161405.01</v>
      </c>
      <c r="M34" s="70">
        <v>3067.27</v>
      </c>
      <c r="N34" s="70">
        <v>535.1</v>
      </c>
      <c r="O34" s="13"/>
      <c r="P34" s="70">
        <v>0</v>
      </c>
      <c r="Q34" s="13"/>
      <c r="R34" s="17">
        <v>496640.27</v>
      </c>
      <c r="S34" s="34">
        <v>170785.95</v>
      </c>
      <c r="T34" s="12"/>
      <c r="U34" t="s">
        <v>20</v>
      </c>
      <c r="V34" s="12" t="s">
        <v>26</v>
      </c>
      <c r="X34" s="55">
        <v>170250.85</v>
      </c>
      <c r="Y34" s="30">
        <v>535.1</v>
      </c>
    </row>
    <row r="35" spans="1:25">
      <c r="A35" s="9">
        <v>280</v>
      </c>
      <c r="B35" s="44" t="s">
        <v>89</v>
      </c>
      <c r="C35" s="29" t="s">
        <v>45</v>
      </c>
      <c r="D35" s="28" t="s">
        <v>136</v>
      </c>
      <c r="E35" s="70">
        <v>107013.21</v>
      </c>
      <c r="F35" s="70">
        <v>0</v>
      </c>
      <c r="G35" s="70">
        <v>0</v>
      </c>
      <c r="H35" s="71">
        <v>3294.25</v>
      </c>
      <c r="I35" s="70">
        <v>0</v>
      </c>
      <c r="J35" s="70">
        <v>0</v>
      </c>
      <c r="K35" s="70">
        <v>0</v>
      </c>
      <c r="L35" s="70">
        <v>43902.720000000001</v>
      </c>
      <c r="M35" s="70">
        <v>0</v>
      </c>
      <c r="N35" s="70">
        <v>1129.5000000000002</v>
      </c>
      <c r="O35" s="13"/>
      <c r="P35" s="70">
        <v>0</v>
      </c>
      <c r="Q35" s="13"/>
      <c r="R35" s="17">
        <v>155339.68</v>
      </c>
      <c r="S35" s="34">
        <v>48326.469999999987</v>
      </c>
      <c r="U35" t="s">
        <v>20</v>
      </c>
      <c r="V35" t="s">
        <v>26</v>
      </c>
      <c r="X35" s="55">
        <v>47196.97</v>
      </c>
      <c r="Y35" s="30">
        <v>1129.5000000000002</v>
      </c>
    </row>
    <row r="36" spans="1:25">
      <c r="A36" s="9">
        <v>282</v>
      </c>
      <c r="B36" s="44" t="s">
        <v>91</v>
      </c>
      <c r="C36" s="29" t="s">
        <v>45</v>
      </c>
      <c r="D36" s="28" t="s">
        <v>136</v>
      </c>
      <c r="E36" s="70">
        <v>161329.46000000002</v>
      </c>
      <c r="F36" s="70">
        <v>0</v>
      </c>
      <c r="G36" s="70">
        <v>0</v>
      </c>
      <c r="H36" s="69">
        <v>9028.4</v>
      </c>
      <c r="I36" s="70">
        <v>0</v>
      </c>
      <c r="J36" s="70">
        <v>0</v>
      </c>
      <c r="K36" s="70">
        <v>0</v>
      </c>
      <c r="L36" s="70">
        <v>36333.39</v>
      </c>
      <c r="M36" s="70">
        <v>1502.78</v>
      </c>
      <c r="N36" s="70">
        <v>0</v>
      </c>
      <c r="O36" s="13"/>
      <c r="P36" s="70">
        <v>0</v>
      </c>
      <c r="Q36" s="13"/>
      <c r="R36" s="17">
        <v>208194.03</v>
      </c>
      <c r="S36" s="34">
        <v>46864.569999999978</v>
      </c>
      <c r="U36" t="s">
        <v>20</v>
      </c>
      <c r="V36" t="s">
        <v>26</v>
      </c>
      <c r="X36" s="55">
        <v>46864.57</v>
      </c>
      <c r="Y36" s="30">
        <v>0</v>
      </c>
    </row>
    <row r="37" spans="1:25">
      <c r="A37" s="9">
        <v>284</v>
      </c>
      <c r="B37" s="44" t="s">
        <v>93</v>
      </c>
      <c r="C37" s="29" t="s">
        <v>45</v>
      </c>
      <c r="D37" s="28" t="s">
        <v>136</v>
      </c>
      <c r="E37" s="70">
        <v>858464.25000000012</v>
      </c>
      <c r="F37" s="70">
        <v>0</v>
      </c>
      <c r="G37" s="70">
        <v>21600</v>
      </c>
      <c r="H37" s="69">
        <v>17089.23</v>
      </c>
      <c r="I37" s="70">
        <v>13280.24</v>
      </c>
      <c r="J37" s="70">
        <v>0</v>
      </c>
      <c r="K37" s="70">
        <v>0</v>
      </c>
      <c r="L37" s="70">
        <v>103686.96</v>
      </c>
      <c r="M37" s="70">
        <v>47172.6</v>
      </c>
      <c r="N37" s="70">
        <v>5676.75</v>
      </c>
      <c r="O37" s="13"/>
      <c r="P37" s="70">
        <v>0</v>
      </c>
      <c r="Q37" s="13"/>
      <c r="R37" s="17">
        <v>1066970.03</v>
      </c>
      <c r="S37" s="34">
        <v>208505.77999999991</v>
      </c>
      <c r="U37" t="s">
        <v>20</v>
      </c>
      <c r="V37" t="s">
        <v>26</v>
      </c>
      <c r="X37" s="55">
        <v>181229.03</v>
      </c>
      <c r="Y37" s="30">
        <v>27276.75</v>
      </c>
    </row>
    <row r="38" spans="1:25">
      <c r="A38" s="27">
        <v>292</v>
      </c>
      <c r="B38" s="44" t="s">
        <v>41</v>
      </c>
      <c r="C38" s="29" t="s">
        <v>42</v>
      </c>
      <c r="D38" s="28"/>
      <c r="E38" s="23">
        <v>257565.8</v>
      </c>
      <c r="F38" s="18"/>
      <c r="G38" s="18"/>
      <c r="H38" s="18">
        <v>36501</v>
      </c>
      <c r="I38" s="18"/>
      <c r="J38" s="23">
        <v>46957.48</v>
      </c>
      <c r="K38" s="18"/>
      <c r="L38" s="18"/>
      <c r="M38" s="18"/>
      <c r="N38" s="18">
        <v>7008.49</v>
      </c>
      <c r="O38" s="18"/>
      <c r="P38" s="18"/>
      <c r="Q38" s="18"/>
      <c r="R38" s="17">
        <v>348032.76999999996</v>
      </c>
      <c r="S38" s="34">
        <v>90466.969999999972</v>
      </c>
      <c r="U38" t="s">
        <v>20</v>
      </c>
      <c r="V38" t="s">
        <v>20</v>
      </c>
      <c r="X38" s="55">
        <v>83458.48</v>
      </c>
      <c r="Y38" s="30">
        <v>7008.49</v>
      </c>
    </row>
    <row r="39" spans="1:25">
      <c r="A39" s="27">
        <v>448</v>
      </c>
      <c r="B39" s="44" t="s">
        <v>109</v>
      </c>
      <c r="C39" s="29" t="s">
        <v>110</v>
      </c>
      <c r="D39" s="28" t="s">
        <v>136</v>
      </c>
      <c r="E39" s="25">
        <v>289072.96000000002</v>
      </c>
      <c r="F39" s="25"/>
      <c r="G39" s="25"/>
      <c r="H39" s="25">
        <v>21101.29</v>
      </c>
      <c r="I39" s="25"/>
      <c r="J39" s="25"/>
      <c r="K39" s="25"/>
      <c r="L39" s="25"/>
      <c r="M39" s="25"/>
      <c r="N39" s="25"/>
      <c r="O39" s="25"/>
      <c r="P39" s="25"/>
      <c r="Q39" s="25"/>
      <c r="R39" s="17">
        <v>310174.25</v>
      </c>
      <c r="S39" s="34">
        <v>21101.289999999979</v>
      </c>
      <c r="U39" t="s">
        <v>20</v>
      </c>
      <c r="V39" t="s">
        <v>20</v>
      </c>
      <c r="X39" s="55">
        <v>21101.29</v>
      </c>
      <c r="Y39" s="30">
        <v>0</v>
      </c>
    </row>
    <row r="40" spans="1:25">
      <c r="A40" s="4">
        <v>451</v>
      </c>
      <c r="B40" s="44" t="s">
        <v>111</v>
      </c>
      <c r="C40" s="29" t="s">
        <v>110</v>
      </c>
      <c r="D40" s="28" t="s">
        <v>136</v>
      </c>
      <c r="E40" s="25">
        <v>397519.16</v>
      </c>
      <c r="F40" s="25"/>
      <c r="G40" s="25"/>
      <c r="H40" s="25">
        <v>25887.95</v>
      </c>
      <c r="I40" s="25"/>
      <c r="J40" s="25"/>
      <c r="K40" s="25"/>
      <c r="L40" s="25"/>
      <c r="M40" s="25"/>
      <c r="N40" s="25"/>
      <c r="O40" s="25"/>
      <c r="P40" s="25"/>
      <c r="Q40" s="25"/>
      <c r="R40" s="17">
        <v>423407.11</v>
      </c>
      <c r="S40" s="34">
        <v>25887.950000000012</v>
      </c>
      <c r="U40" t="s">
        <v>20</v>
      </c>
      <c r="V40" t="s">
        <v>20</v>
      </c>
      <c r="X40" s="55">
        <v>25887.95</v>
      </c>
      <c r="Y40" s="30">
        <v>0</v>
      </c>
    </row>
    <row r="41" spans="1:25">
      <c r="A41" s="27">
        <v>455</v>
      </c>
      <c r="B41" s="44" t="s">
        <v>112</v>
      </c>
      <c r="C41" s="29" t="s">
        <v>110</v>
      </c>
      <c r="D41" s="28" t="s">
        <v>136</v>
      </c>
      <c r="E41" s="25">
        <v>315397.25</v>
      </c>
      <c r="F41" s="25"/>
      <c r="G41" s="25"/>
      <c r="H41" s="25">
        <v>7635.49</v>
      </c>
      <c r="I41" s="25"/>
      <c r="J41" s="25"/>
      <c r="K41" s="25"/>
      <c r="L41" s="25"/>
      <c r="M41" s="25"/>
      <c r="N41" s="25"/>
      <c r="O41" s="25"/>
      <c r="P41" s="25"/>
      <c r="Q41" s="25"/>
      <c r="R41" s="17">
        <v>323032.74</v>
      </c>
      <c r="S41" s="34">
        <v>7635.4899999999907</v>
      </c>
      <c r="U41" t="s">
        <v>20</v>
      </c>
      <c r="V41" t="s">
        <v>20</v>
      </c>
      <c r="X41" s="55">
        <v>7635.49</v>
      </c>
      <c r="Y41" s="30">
        <v>0</v>
      </c>
    </row>
    <row r="42" spans="1:25">
      <c r="A42" s="27">
        <v>463</v>
      </c>
      <c r="B42" s="44" t="s">
        <v>113</v>
      </c>
      <c r="C42" s="29" t="s">
        <v>110</v>
      </c>
      <c r="D42" s="28" t="s">
        <v>136</v>
      </c>
      <c r="E42" s="25">
        <v>307625.12</v>
      </c>
      <c r="F42" s="25"/>
      <c r="G42" s="25"/>
      <c r="H42" s="25">
        <v>10453.379999999999</v>
      </c>
      <c r="I42" s="25"/>
      <c r="J42" s="25"/>
      <c r="K42" s="25"/>
      <c r="L42" s="25"/>
      <c r="M42" s="25"/>
      <c r="N42" s="25"/>
      <c r="O42" s="25"/>
      <c r="P42" s="25"/>
      <c r="Q42" s="25"/>
      <c r="R42" s="17">
        <v>318078.5</v>
      </c>
      <c r="S42" s="34">
        <v>10453.380000000005</v>
      </c>
      <c r="U42" t="s">
        <v>20</v>
      </c>
      <c r="V42" t="s">
        <v>20</v>
      </c>
      <c r="X42" s="55">
        <v>10453.379999999999</v>
      </c>
      <c r="Y42" s="30">
        <v>0</v>
      </c>
    </row>
    <row r="43" spans="1:25">
      <c r="A43" s="27">
        <v>470</v>
      </c>
      <c r="B43" s="44" t="s">
        <v>114</v>
      </c>
      <c r="C43" s="29" t="s">
        <v>110</v>
      </c>
      <c r="D43" s="28" t="s">
        <v>136</v>
      </c>
      <c r="E43" s="25">
        <v>289784.62</v>
      </c>
      <c r="F43" s="25"/>
      <c r="G43" s="25"/>
      <c r="H43" s="25">
        <v>46251.98</v>
      </c>
      <c r="I43" s="25"/>
      <c r="J43" s="25"/>
      <c r="K43" s="25"/>
      <c r="L43" s="25"/>
      <c r="M43" s="25"/>
      <c r="N43" s="25"/>
      <c r="O43" s="25"/>
      <c r="P43" s="25"/>
      <c r="Q43" s="25"/>
      <c r="R43" s="17">
        <v>336036.6</v>
      </c>
      <c r="S43" s="34">
        <v>46251.979999999981</v>
      </c>
      <c r="U43" t="s">
        <v>20</v>
      </c>
      <c r="V43" t="s">
        <v>20</v>
      </c>
      <c r="X43" s="55">
        <v>46251.98</v>
      </c>
      <c r="Y43" s="30">
        <v>0</v>
      </c>
    </row>
    <row r="44" spans="1:25">
      <c r="A44" s="27">
        <v>765</v>
      </c>
      <c r="B44" s="44" t="s">
        <v>121</v>
      </c>
      <c r="C44" s="29" t="s">
        <v>122</v>
      </c>
      <c r="D44" s="28" t="s">
        <v>43</v>
      </c>
      <c r="E44" s="25">
        <v>15500</v>
      </c>
      <c r="F44" s="13"/>
      <c r="G44" s="13"/>
      <c r="H44" s="23">
        <v>10000</v>
      </c>
      <c r="I44" s="23">
        <v>22500</v>
      </c>
      <c r="J44" s="23">
        <v>28800</v>
      </c>
      <c r="K44" s="13"/>
      <c r="L44" s="23"/>
      <c r="M44" s="23">
        <v>1350</v>
      </c>
      <c r="N44" s="13"/>
      <c r="O44" s="13">
        <v>126000</v>
      </c>
      <c r="P44" s="13"/>
      <c r="Q44" s="13"/>
      <c r="R44" s="17">
        <v>204150</v>
      </c>
      <c r="S44" s="34">
        <v>188650</v>
      </c>
      <c r="U44" t="s">
        <v>20</v>
      </c>
      <c r="V44" t="s">
        <v>20</v>
      </c>
      <c r="X44" s="55">
        <v>188650</v>
      </c>
      <c r="Y44" s="30">
        <v>0</v>
      </c>
    </row>
    <row r="45" spans="1:25" ht="30">
      <c r="A45" s="4">
        <v>768</v>
      </c>
      <c r="B45" s="44" t="s">
        <v>123</v>
      </c>
      <c r="C45" s="29" t="s">
        <v>122</v>
      </c>
      <c r="D45" s="28" t="s">
        <v>43</v>
      </c>
      <c r="E45" s="25">
        <v>13500</v>
      </c>
      <c r="F45" s="13"/>
      <c r="G45" s="13"/>
      <c r="H45" s="23">
        <v>3200</v>
      </c>
      <c r="I45" s="23">
        <v>8900</v>
      </c>
      <c r="J45" s="23">
        <v>20800</v>
      </c>
      <c r="K45" s="13">
        <v>28000</v>
      </c>
      <c r="L45" s="13"/>
      <c r="M45" s="23">
        <v>1200</v>
      </c>
      <c r="N45" s="13"/>
      <c r="O45" s="13">
        <v>25000</v>
      </c>
      <c r="P45" s="13"/>
      <c r="Q45" s="13"/>
      <c r="R45" s="17">
        <v>100600</v>
      </c>
      <c r="S45" s="34">
        <v>87100</v>
      </c>
      <c r="U45" t="s">
        <v>20</v>
      </c>
      <c r="V45" t="s">
        <v>20</v>
      </c>
      <c r="X45" s="55">
        <v>87100</v>
      </c>
      <c r="Y45" s="30">
        <v>0</v>
      </c>
    </row>
    <row r="46" spans="1:25">
      <c r="A46" s="29">
        <v>777</v>
      </c>
      <c r="B46" s="44" t="s">
        <v>125</v>
      </c>
      <c r="C46" s="29" t="s">
        <v>122</v>
      </c>
      <c r="D46" s="28" t="s">
        <v>43</v>
      </c>
      <c r="E46" s="25">
        <v>13500</v>
      </c>
      <c r="F46" s="13"/>
      <c r="G46" s="13"/>
      <c r="H46" s="23">
        <v>27600</v>
      </c>
      <c r="I46" s="23">
        <v>8600</v>
      </c>
      <c r="J46" s="23">
        <v>165000</v>
      </c>
      <c r="K46" s="13"/>
      <c r="L46" s="13"/>
      <c r="M46" s="23">
        <v>1200</v>
      </c>
      <c r="N46" s="13"/>
      <c r="O46" s="13">
        <v>84000</v>
      </c>
      <c r="P46" s="13"/>
      <c r="Q46" s="13"/>
      <c r="R46" s="17">
        <v>299900</v>
      </c>
      <c r="S46" s="34">
        <v>286400</v>
      </c>
      <c r="U46" t="s">
        <v>20</v>
      </c>
      <c r="V46" t="s">
        <v>26</v>
      </c>
      <c r="X46" s="55">
        <v>286400</v>
      </c>
      <c r="Y46" s="30">
        <v>0</v>
      </c>
    </row>
    <row r="47" spans="1:25" ht="45">
      <c r="A47" s="27">
        <v>939</v>
      </c>
      <c r="B47" s="44" t="s">
        <v>18</v>
      </c>
      <c r="C47" s="29" t="s">
        <v>19</v>
      </c>
      <c r="D47" s="28" t="s">
        <v>139</v>
      </c>
      <c r="E47" s="13">
        <v>489680.56</v>
      </c>
      <c r="F47" s="13">
        <v>0</v>
      </c>
      <c r="G47" s="13">
        <v>0</v>
      </c>
      <c r="H47" s="13">
        <v>3631.56</v>
      </c>
      <c r="I47" s="13">
        <v>6070.11</v>
      </c>
      <c r="J47" s="13">
        <v>1661.8</v>
      </c>
      <c r="K47" s="13">
        <v>1635.31</v>
      </c>
      <c r="L47" s="13">
        <v>0</v>
      </c>
      <c r="M47" s="13">
        <v>4639.83</v>
      </c>
      <c r="N47" s="13">
        <v>0</v>
      </c>
      <c r="O47" s="13">
        <v>0</v>
      </c>
      <c r="P47" s="13"/>
      <c r="Q47" s="13">
        <v>0</v>
      </c>
      <c r="R47" s="17">
        <v>507319.17</v>
      </c>
      <c r="S47" s="34">
        <v>17638.609999999986</v>
      </c>
      <c r="U47" t="s">
        <v>20</v>
      </c>
      <c r="V47" t="s">
        <v>20</v>
      </c>
      <c r="X47" s="55">
        <v>17638.61</v>
      </c>
      <c r="Y47" s="30">
        <v>0</v>
      </c>
    </row>
    <row r="48" spans="1:25">
      <c r="A48" s="27">
        <v>981</v>
      </c>
      <c r="B48" s="44" t="s">
        <v>21</v>
      </c>
      <c r="C48" s="29" t="s">
        <v>22</v>
      </c>
      <c r="D48" s="8" t="s">
        <v>136</v>
      </c>
      <c r="E48" s="13">
        <v>114029.14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438000</v>
      </c>
      <c r="M48" s="13">
        <v>0</v>
      </c>
      <c r="N48" s="13">
        <v>0</v>
      </c>
      <c r="O48" s="13">
        <v>0</v>
      </c>
      <c r="P48" s="13"/>
      <c r="Q48" s="13">
        <v>0</v>
      </c>
      <c r="R48" s="17">
        <v>552029.14</v>
      </c>
      <c r="S48" s="34">
        <v>438000</v>
      </c>
      <c r="T48" s="40"/>
      <c r="U48" t="s">
        <v>20</v>
      </c>
      <c r="V48" t="s">
        <v>26</v>
      </c>
      <c r="X48" s="55">
        <v>438000</v>
      </c>
      <c r="Y48" s="30">
        <v>0</v>
      </c>
    </row>
    <row r="49" spans="1:25">
      <c r="A49" s="4">
        <v>985</v>
      </c>
      <c r="B49" s="44" t="s">
        <v>23</v>
      </c>
      <c r="C49" s="29" t="s">
        <v>22</v>
      </c>
      <c r="D49" s="8" t="s">
        <v>136</v>
      </c>
      <c r="E49" s="13">
        <v>114029.14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18600</v>
      </c>
      <c r="M49" s="13">
        <v>0</v>
      </c>
      <c r="N49" s="13">
        <v>0</v>
      </c>
      <c r="O49" s="13">
        <v>0</v>
      </c>
      <c r="P49" s="13"/>
      <c r="Q49" s="13">
        <v>0</v>
      </c>
      <c r="R49" s="17">
        <v>132629.14000000001</v>
      </c>
      <c r="S49" s="34">
        <v>18600.000000000015</v>
      </c>
      <c r="T49" s="41"/>
      <c r="U49" t="s">
        <v>20</v>
      </c>
      <c r="V49" t="s">
        <v>26</v>
      </c>
      <c r="X49" s="55">
        <v>18600</v>
      </c>
      <c r="Y49" s="30">
        <v>0</v>
      </c>
    </row>
    <row r="50" spans="1:25">
      <c r="A50" s="27">
        <v>987</v>
      </c>
      <c r="B50" s="44" t="s">
        <v>24</v>
      </c>
      <c r="C50" s="29" t="s">
        <v>22</v>
      </c>
      <c r="D50" s="8" t="s">
        <v>136</v>
      </c>
      <c r="E50" s="13">
        <v>114029.14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533400</v>
      </c>
      <c r="M50" s="13">
        <v>0</v>
      </c>
      <c r="N50" s="13">
        <v>0</v>
      </c>
      <c r="O50" s="13">
        <v>0</v>
      </c>
      <c r="P50" s="13"/>
      <c r="Q50" s="13">
        <v>0</v>
      </c>
      <c r="R50" s="17">
        <v>647429.14</v>
      </c>
      <c r="S50" s="34">
        <v>533400</v>
      </c>
      <c r="U50" t="s">
        <v>20</v>
      </c>
      <c r="V50" t="s">
        <v>26</v>
      </c>
      <c r="X50" s="55">
        <v>533400</v>
      </c>
      <c r="Y50" s="30">
        <v>0</v>
      </c>
    </row>
    <row r="51" spans="1:25">
      <c r="A51" s="27">
        <v>989</v>
      </c>
      <c r="B51" s="44" t="s">
        <v>27</v>
      </c>
      <c r="C51" s="29" t="s">
        <v>22</v>
      </c>
      <c r="D51" s="8" t="s">
        <v>136</v>
      </c>
      <c r="E51" s="13">
        <v>114029.14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189600</v>
      </c>
      <c r="M51" s="13">
        <v>0</v>
      </c>
      <c r="N51" s="13">
        <v>0</v>
      </c>
      <c r="O51" s="13">
        <v>0</v>
      </c>
      <c r="P51" s="13"/>
      <c r="Q51" s="13">
        <v>0</v>
      </c>
      <c r="R51" s="17">
        <v>303629.14</v>
      </c>
      <c r="S51" s="34">
        <v>189600</v>
      </c>
      <c r="U51" t="s">
        <v>20</v>
      </c>
      <c r="V51" t="s">
        <v>26</v>
      </c>
      <c r="X51" s="55">
        <v>189600</v>
      </c>
      <c r="Y51" s="30">
        <v>0</v>
      </c>
    </row>
    <row r="52" spans="1:25">
      <c r="A52" s="4">
        <v>990</v>
      </c>
      <c r="B52" s="44" t="s">
        <v>28</v>
      </c>
      <c r="C52" s="29" t="s">
        <v>22</v>
      </c>
      <c r="D52" s="8" t="s">
        <v>136</v>
      </c>
      <c r="E52" s="13">
        <v>114029.14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8">
        <v>169200</v>
      </c>
      <c r="M52" s="13">
        <v>0</v>
      </c>
      <c r="N52" s="13">
        <v>0</v>
      </c>
      <c r="O52" s="13">
        <v>0</v>
      </c>
      <c r="P52" s="13"/>
      <c r="Q52" s="13">
        <v>0</v>
      </c>
      <c r="R52" s="17">
        <v>283229.14</v>
      </c>
      <c r="S52" s="34">
        <v>169200</v>
      </c>
      <c r="U52" t="s">
        <v>20</v>
      </c>
      <c r="V52" t="s">
        <v>20</v>
      </c>
      <c r="X52" s="55">
        <v>169200</v>
      </c>
      <c r="Y52" s="30">
        <v>0</v>
      </c>
    </row>
    <row r="53" spans="1:25">
      <c r="A53" s="27">
        <v>991</v>
      </c>
      <c r="B53" s="44" t="s">
        <v>29</v>
      </c>
      <c r="C53" s="29" t="s">
        <v>22</v>
      </c>
      <c r="D53" s="8" t="s">
        <v>136</v>
      </c>
      <c r="E53" s="13">
        <v>114029.14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8">
        <v>129000</v>
      </c>
      <c r="M53" s="13">
        <v>0</v>
      </c>
      <c r="N53" s="13">
        <v>0</v>
      </c>
      <c r="O53" s="13">
        <v>0</v>
      </c>
      <c r="P53" s="13"/>
      <c r="Q53" s="13">
        <v>0</v>
      </c>
      <c r="R53" s="17">
        <v>243029.14</v>
      </c>
      <c r="S53" s="34">
        <v>129000.00000000001</v>
      </c>
      <c r="U53" t="s">
        <v>20</v>
      </c>
      <c r="V53" t="s">
        <v>20</v>
      </c>
      <c r="X53" s="55">
        <v>129000</v>
      </c>
      <c r="Y53" s="30">
        <v>0</v>
      </c>
    </row>
    <row r="54" spans="1:25" ht="45">
      <c r="A54" s="27">
        <v>1006</v>
      </c>
      <c r="B54" s="44" t="s">
        <v>31</v>
      </c>
      <c r="C54" s="29" t="s">
        <v>22</v>
      </c>
      <c r="D54" s="8" t="s">
        <v>136</v>
      </c>
      <c r="E54" s="13">
        <v>114029.14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8">
        <v>188400</v>
      </c>
      <c r="M54" s="13">
        <v>0</v>
      </c>
      <c r="N54" s="13">
        <v>0</v>
      </c>
      <c r="O54" s="13">
        <v>0</v>
      </c>
      <c r="P54" s="13"/>
      <c r="Q54" s="13">
        <v>0</v>
      </c>
      <c r="R54" s="17">
        <v>302429.14</v>
      </c>
      <c r="S54" s="34">
        <v>188400</v>
      </c>
      <c r="U54" t="s">
        <v>20</v>
      </c>
      <c r="V54" t="s">
        <v>20</v>
      </c>
      <c r="X54" s="55">
        <v>188400</v>
      </c>
      <c r="Y54" s="30">
        <v>0</v>
      </c>
    </row>
    <row r="55" spans="1:25">
      <c r="A55" s="27">
        <v>1007</v>
      </c>
      <c r="B55" s="44" t="s">
        <v>32</v>
      </c>
      <c r="C55" s="29" t="s">
        <v>22</v>
      </c>
      <c r="D55" s="8" t="s">
        <v>136</v>
      </c>
      <c r="E55" s="13">
        <v>114029.14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/>
      <c r="Q55" s="13">
        <v>0</v>
      </c>
      <c r="R55" s="17">
        <v>114029.14</v>
      </c>
      <c r="S55" s="34">
        <v>0</v>
      </c>
      <c r="U55" t="s">
        <v>20</v>
      </c>
      <c r="V55" t="s">
        <v>20</v>
      </c>
      <c r="X55" s="55">
        <v>0</v>
      </c>
      <c r="Y55" s="30">
        <v>0</v>
      </c>
    </row>
    <row r="56" spans="1:25" ht="30">
      <c r="A56" s="27">
        <v>1021</v>
      </c>
      <c r="B56" s="44" t="s">
        <v>117</v>
      </c>
      <c r="C56" s="29" t="s">
        <v>118</v>
      </c>
      <c r="D56" s="28" t="s">
        <v>138</v>
      </c>
      <c r="E56" s="38">
        <v>257954.49</v>
      </c>
      <c r="F56" s="13">
        <v>0</v>
      </c>
      <c r="G56" s="13">
        <v>0</v>
      </c>
      <c r="H56" s="24">
        <v>7611.7199999999993</v>
      </c>
      <c r="I56" s="13">
        <v>30165.19</v>
      </c>
      <c r="J56" s="21">
        <v>41181.58</v>
      </c>
      <c r="K56" s="13">
        <v>0</v>
      </c>
      <c r="L56" s="13">
        <v>871305.12999999989</v>
      </c>
      <c r="M56" s="21">
        <v>8483.17</v>
      </c>
      <c r="N56" s="13">
        <v>0</v>
      </c>
      <c r="O56" s="13">
        <v>0</v>
      </c>
      <c r="P56" s="13"/>
      <c r="Q56" s="13">
        <v>0</v>
      </c>
      <c r="R56" s="17">
        <v>1216701.2799999998</v>
      </c>
      <c r="S56" s="34">
        <v>958746.7899999998</v>
      </c>
      <c r="U56" t="s">
        <v>20</v>
      </c>
      <c r="V56" t="s">
        <v>20</v>
      </c>
      <c r="X56" s="55">
        <v>958746.78999999992</v>
      </c>
      <c r="Y56" s="30">
        <v>0</v>
      </c>
    </row>
    <row r="57" spans="1:25" ht="30">
      <c r="A57" s="4">
        <v>1033</v>
      </c>
      <c r="B57" s="44" t="s">
        <v>119</v>
      </c>
      <c r="C57" s="29" t="s">
        <v>118</v>
      </c>
      <c r="D57" s="28" t="s">
        <v>138</v>
      </c>
      <c r="E57" s="36">
        <v>128358.77</v>
      </c>
      <c r="F57" s="13">
        <v>0</v>
      </c>
      <c r="G57" s="13">
        <v>0</v>
      </c>
      <c r="H57" s="24">
        <v>707.28</v>
      </c>
      <c r="I57" s="13">
        <v>4863.32</v>
      </c>
      <c r="J57" s="13">
        <v>783.35</v>
      </c>
      <c r="K57" s="13">
        <v>0</v>
      </c>
      <c r="L57" s="13">
        <v>95305.59</v>
      </c>
      <c r="M57" s="13">
        <v>0</v>
      </c>
      <c r="N57" s="13">
        <v>0</v>
      </c>
      <c r="O57" s="13">
        <v>0</v>
      </c>
      <c r="P57" s="13"/>
      <c r="Q57" s="13">
        <v>0</v>
      </c>
      <c r="R57" s="17">
        <v>230018.31</v>
      </c>
      <c r="S57" s="34">
        <v>101659.54</v>
      </c>
      <c r="U57" t="s">
        <v>20</v>
      </c>
      <c r="V57" t="s">
        <v>20</v>
      </c>
      <c r="X57" s="55">
        <v>101659.54</v>
      </c>
      <c r="Y57" s="30">
        <v>0</v>
      </c>
    </row>
    <row r="58" spans="1:25" ht="30">
      <c r="A58" s="27">
        <v>1034</v>
      </c>
      <c r="B58" s="44" t="s">
        <v>120</v>
      </c>
      <c r="C58" s="29" t="s">
        <v>118</v>
      </c>
      <c r="D58" s="28" t="s">
        <v>138</v>
      </c>
      <c r="E58" s="36">
        <v>208172.52</v>
      </c>
      <c r="F58" s="13">
        <v>0</v>
      </c>
      <c r="G58" s="13">
        <v>0</v>
      </c>
      <c r="H58" s="24">
        <v>707.28</v>
      </c>
      <c r="I58" s="13">
        <v>4863.32</v>
      </c>
      <c r="J58" s="21">
        <v>4518.84</v>
      </c>
      <c r="K58" s="13">
        <v>0</v>
      </c>
      <c r="L58" s="13">
        <v>95305.59</v>
      </c>
      <c r="M58" s="13">
        <v>0</v>
      </c>
      <c r="N58" s="13">
        <v>0</v>
      </c>
      <c r="O58" s="13">
        <v>0</v>
      </c>
      <c r="P58" s="13"/>
      <c r="Q58" s="13">
        <v>0</v>
      </c>
      <c r="R58" s="17">
        <v>313567.55</v>
      </c>
      <c r="S58" s="34">
        <v>105395.03</v>
      </c>
      <c r="U58" t="s">
        <v>20</v>
      </c>
      <c r="V58" t="s">
        <v>20</v>
      </c>
      <c r="X58" s="55">
        <v>105395.03</v>
      </c>
      <c r="Y58" s="30">
        <v>0</v>
      </c>
    </row>
    <row r="59" spans="1:25">
      <c r="A59" s="29">
        <v>1495</v>
      </c>
      <c r="B59" s="44" t="s">
        <v>126</v>
      </c>
      <c r="C59" s="29" t="s">
        <v>122</v>
      </c>
      <c r="D59" s="28" t="s">
        <v>43</v>
      </c>
      <c r="E59" s="25">
        <v>15500</v>
      </c>
      <c r="F59" s="13"/>
      <c r="G59" s="13"/>
      <c r="H59" s="23"/>
      <c r="I59" s="23">
        <v>13200</v>
      </c>
      <c r="J59" s="23">
        <v>25000</v>
      </c>
      <c r="K59" s="13">
        <v>35000</v>
      </c>
      <c r="L59" s="13"/>
      <c r="M59" s="23">
        <v>1000</v>
      </c>
      <c r="N59" s="13"/>
      <c r="O59" s="13"/>
      <c r="P59" s="13"/>
      <c r="Q59" s="13"/>
      <c r="R59" s="17">
        <v>89700</v>
      </c>
      <c r="S59" s="34">
        <v>74200</v>
      </c>
      <c r="U59" t="s">
        <v>20</v>
      </c>
      <c r="V59" t="s">
        <v>26</v>
      </c>
      <c r="X59" s="55">
        <v>74200</v>
      </c>
      <c r="Y59" s="30">
        <v>0</v>
      </c>
    </row>
    <row r="60" spans="1:25">
      <c r="A60" s="27">
        <v>1506</v>
      </c>
      <c r="B60" s="44" t="s">
        <v>33</v>
      </c>
      <c r="C60" s="29" t="s">
        <v>22</v>
      </c>
      <c r="D60" s="8" t="s">
        <v>136</v>
      </c>
      <c r="E60" s="13">
        <v>114029.14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8">
        <v>112200</v>
      </c>
      <c r="M60" s="13">
        <v>0</v>
      </c>
      <c r="N60" s="13">
        <v>0</v>
      </c>
      <c r="O60" s="13">
        <v>0</v>
      </c>
      <c r="P60" s="13"/>
      <c r="Q60" s="13">
        <v>0</v>
      </c>
      <c r="R60" s="17">
        <v>226229.14</v>
      </c>
      <c r="S60" s="34">
        <v>112200.00000000001</v>
      </c>
      <c r="U60" t="s">
        <v>20</v>
      </c>
      <c r="V60" t="s">
        <v>20</v>
      </c>
      <c r="X60" s="55">
        <v>112200</v>
      </c>
      <c r="Y60" s="30">
        <v>0</v>
      </c>
    </row>
    <row r="61" spans="1:25">
      <c r="A61" s="9">
        <v>1518</v>
      </c>
      <c r="B61" s="44" t="s">
        <v>95</v>
      </c>
      <c r="C61" s="29" t="s">
        <v>45</v>
      </c>
      <c r="D61" s="28" t="s">
        <v>136</v>
      </c>
      <c r="E61" s="70">
        <v>491017.86999999994</v>
      </c>
      <c r="F61" s="70">
        <v>0</v>
      </c>
      <c r="G61" s="70">
        <v>0</v>
      </c>
      <c r="H61" s="71">
        <v>24888.28</v>
      </c>
      <c r="I61" s="70">
        <v>19025.64</v>
      </c>
      <c r="J61" s="70">
        <v>0</v>
      </c>
      <c r="K61" s="70">
        <v>0</v>
      </c>
      <c r="L61" s="70">
        <v>283538.40999999997</v>
      </c>
      <c r="M61" s="70">
        <v>1549.76</v>
      </c>
      <c r="N61" s="70">
        <v>0</v>
      </c>
      <c r="O61" s="70">
        <v>0</v>
      </c>
      <c r="P61" s="70">
        <v>0</v>
      </c>
      <c r="Q61" s="70">
        <v>0</v>
      </c>
      <c r="R61" s="17">
        <v>820019.96</v>
      </c>
      <c r="S61" s="34">
        <v>329002.09000000003</v>
      </c>
      <c r="U61" t="s">
        <v>20</v>
      </c>
      <c r="V61" t="s">
        <v>26</v>
      </c>
      <c r="X61" s="55">
        <v>329002.08999999997</v>
      </c>
      <c r="Y61" s="30">
        <v>0</v>
      </c>
    </row>
    <row r="62" spans="1:25">
      <c r="A62" s="9">
        <v>1606</v>
      </c>
      <c r="B62" s="44" t="s">
        <v>96</v>
      </c>
      <c r="C62" s="29" t="s">
        <v>45</v>
      </c>
      <c r="D62" s="28" t="s">
        <v>136</v>
      </c>
      <c r="E62" s="70">
        <v>99705.9</v>
      </c>
      <c r="F62" s="70">
        <v>0</v>
      </c>
      <c r="G62" s="70">
        <v>0</v>
      </c>
      <c r="H62" s="71">
        <v>55610</v>
      </c>
      <c r="I62" s="70">
        <v>0</v>
      </c>
      <c r="J62" s="70">
        <v>0</v>
      </c>
      <c r="K62" s="70">
        <v>0</v>
      </c>
      <c r="L62" s="70">
        <v>182416.27</v>
      </c>
      <c r="M62" s="70">
        <v>2839.45</v>
      </c>
      <c r="N62" s="70">
        <v>535.1</v>
      </c>
      <c r="O62" s="13">
        <v>0</v>
      </c>
      <c r="P62" s="13">
        <v>0</v>
      </c>
      <c r="Q62" s="13">
        <v>0</v>
      </c>
      <c r="R62" s="17">
        <v>341106.72</v>
      </c>
      <c r="S62" s="34">
        <v>241400.81999999998</v>
      </c>
      <c r="U62" t="s">
        <v>26</v>
      </c>
      <c r="V62" t="s">
        <v>26</v>
      </c>
      <c r="X62" s="55">
        <v>240865.72</v>
      </c>
      <c r="Y62" s="30">
        <v>535.1</v>
      </c>
    </row>
    <row r="63" spans="1:25">
      <c r="A63" s="9">
        <v>1626</v>
      </c>
      <c r="B63" s="44" t="s">
        <v>97</v>
      </c>
      <c r="C63" s="29" t="s">
        <v>45</v>
      </c>
      <c r="D63" s="28" t="s">
        <v>136</v>
      </c>
      <c r="E63" s="70">
        <v>306816.49000000005</v>
      </c>
      <c r="F63" s="70">
        <v>0</v>
      </c>
      <c r="G63" s="70">
        <v>0</v>
      </c>
      <c r="H63" s="71">
        <v>30288</v>
      </c>
      <c r="I63" s="70">
        <v>0</v>
      </c>
      <c r="J63" s="70">
        <v>0</v>
      </c>
      <c r="K63" s="70">
        <v>0</v>
      </c>
      <c r="L63" s="70">
        <v>415232.71</v>
      </c>
      <c r="M63" s="70">
        <v>1003.15</v>
      </c>
      <c r="N63" s="70">
        <v>0</v>
      </c>
      <c r="O63" s="13">
        <v>0</v>
      </c>
      <c r="P63" s="13">
        <v>0</v>
      </c>
      <c r="Q63" s="13">
        <v>0</v>
      </c>
      <c r="R63" s="17">
        <v>753340.35000000009</v>
      </c>
      <c r="S63" s="34">
        <v>446523.86000000004</v>
      </c>
      <c r="U63" t="s">
        <v>20</v>
      </c>
      <c r="V63" t="s">
        <v>26</v>
      </c>
      <c r="X63" s="55">
        <v>446523.86000000004</v>
      </c>
      <c r="Y63" s="30">
        <v>0</v>
      </c>
    </row>
    <row r="64" spans="1:25">
      <c r="A64" s="9">
        <v>1628</v>
      </c>
      <c r="B64" s="44" t="s">
        <v>98</v>
      </c>
      <c r="C64" s="29" t="s">
        <v>45</v>
      </c>
      <c r="D64" s="28" t="s">
        <v>136</v>
      </c>
      <c r="E64" s="70">
        <v>91542.14</v>
      </c>
      <c r="F64" s="70">
        <v>0</v>
      </c>
      <c r="G64" s="70">
        <v>0</v>
      </c>
      <c r="H64" s="71">
        <v>72416.75</v>
      </c>
      <c r="I64" s="70">
        <v>729</v>
      </c>
      <c r="J64" s="70">
        <v>0</v>
      </c>
      <c r="K64" s="70">
        <v>0</v>
      </c>
      <c r="L64" s="70">
        <v>0</v>
      </c>
      <c r="M64" s="70">
        <v>31713.87</v>
      </c>
      <c r="N64" s="70">
        <v>0</v>
      </c>
      <c r="O64" s="13">
        <v>0</v>
      </c>
      <c r="P64" s="13">
        <v>0</v>
      </c>
      <c r="Q64" s="13">
        <v>0</v>
      </c>
      <c r="R64" s="17">
        <v>196401.76</v>
      </c>
      <c r="S64" s="34">
        <v>104859.62000000001</v>
      </c>
      <c r="U64" t="s">
        <v>20</v>
      </c>
      <c r="V64" t="s">
        <v>26</v>
      </c>
      <c r="X64" s="55">
        <v>104859.62</v>
      </c>
      <c r="Y64" s="30">
        <v>0</v>
      </c>
    </row>
    <row r="65" spans="1:25">
      <c r="A65" s="27">
        <v>1730</v>
      </c>
      <c r="B65" s="44" t="s">
        <v>35</v>
      </c>
      <c r="C65" s="29" t="s">
        <v>22</v>
      </c>
      <c r="D65" s="8" t="s">
        <v>136</v>
      </c>
      <c r="E65" s="13">
        <v>114029.14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8">
        <v>381000</v>
      </c>
      <c r="M65" s="13">
        <v>0</v>
      </c>
      <c r="N65" s="13">
        <v>0</v>
      </c>
      <c r="O65" s="13">
        <v>0</v>
      </c>
      <c r="P65" s="13"/>
      <c r="Q65" s="13">
        <v>0</v>
      </c>
      <c r="R65" s="17">
        <v>495029.14</v>
      </c>
      <c r="S65" s="34">
        <v>381000</v>
      </c>
      <c r="U65" t="s">
        <v>20</v>
      </c>
      <c r="V65" t="s">
        <v>20</v>
      </c>
      <c r="X65" s="55">
        <v>381000</v>
      </c>
      <c r="Y65" s="30">
        <v>0</v>
      </c>
    </row>
    <row r="66" spans="1:25" ht="30">
      <c r="A66" s="27">
        <v>1736</v>
      </c>
      <c r="B66" s="44" t="s">
        <v>38</v>
      </c>
      <c r="C66" s="29" t="s">
        <v>22</v>
      </c>
      <c r="D66" s="8" t="s">
        <v>136</v>
      </c>
      <c r="E66" s="13">
        <v>114029.14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/>
      <c r="Q66" s="13">
        <v>0</v>
      </c>
      <c r="R66" s="17">
        <v>114029.14</v>
      </c>
      <c r="S66" s="34">
        <v>0</v>
      </c>
      <c r="U66" t="s">
        <v>20</v>
      </c>
      <c r="V66" t="s">
        <v>20</v>
      </c>
      <c r="X66" s="55">
        <v>0</v>
      </c>
      <c r="Y66" s="30">
        <v>0</v>
      </c>
    </row>
    <row r="67" spans="1:25">
      <c r="A67" s="9">
        <v>1810</v>
      </c>
      <c r="B67" s="44" t="s">
        <v>100</v>
      </c>
      <c r="C67" s="29" t="s">
        <v>45</v>
      </c>
      <c r="D67" s="28" t="s">
        <v>136</v>
      </c>
      <c r="E67" s="70">
        <v>105958.44</v>
      </c>
      <c r="F67" s="70">
        <v>0</v>
      </c>
      <c r="G67" s="70">
        <v>0</v>
      </c>
      <c r="H67" s="69">
        <v>1227.6500000000001</v>
      </c>
      <c r="I67" s="70">
        <v>0</v>
      </c>
      <c r="J67" s="70">
        <v>0</v>
      </c>
      <c r="K67" s="70">
        <v>0</v>
      </c>
      <c r="L67" s="70">
        <v>0</v>
      </c>
      <c r="M67" s="70">
        <v>1001.46</v>
      </c>
      <c r="N67" s="70">
        <v>416.50000000000006</v>
      </c>
      <c r="O67" s="70">
        <v>0</v>
      </c>
      <c r="P67" s="70">
        <v>0</v>
      </c>
      <c r="Q67" s="70">
        <v>0</v>
      </c>
      <c r="R67" s="17">
        <v>108604.05</v>
      </c>
      <c r="S67" s="34">
        <v>2645.6100000000006</v>
      </c>
      <c r="U67" t="s">
        <v>20</v>
      </c>
      <c r="V67" t="s">
        <v>20</v>
      </c>
      <c r="X67" s="55">
        <v>2229.11</v>
      </c>
      <c r="Y67" s="30">
        <v>416.50000000000006</v>
      </c>
    </row>
    <row r="68" spans="1:25">
      <c r="A68" s="4">
        <v>1899</v>
      </c>
      <c r="B68" s="44" t="s">
        <v>115</v>
      </c>
      <c r="C68" s="29" t="s">
        <v>110</v>
      </c>
      <c r="D68" s="28" t="s">
        <v>136</v>
      </c>
      <c r="E68" s="37">
        <v>291706.12</v>
      </c>
      <c r="F68" s="13"/>
      <c r="G68" s="13"/>
      <c r="H68" s="37">
        <v>0</v>
      </c>
      <c r="I68" s="13"/>
      <c r="J68" s="13"/>
      <c r="K68" s="13"/>
      <c r="L68" s="14"/>
      <c r="M68" s="13"/>
      <c r="N68" s="13"/>
      <c r="O68" s="13"/>
      <c r="P68" s="13"/>
      <c r="Q68" s="13"/>
      <c r="R68" s="17">
        <v>291706.12</v>
      </c>
      <c r="S68" s="34">
        <v>0</v>
      </c>
      <c r="U68" t="s">
        <v>20</v>
      </c>
      <c r="V68" t="s">
        <v>20</v>
      </c>
      <c r="X68" s="55">
        <v>0</v>
      </c>
      <c r="Y68" s="30">
        <v>0</v>
      </c>
    </row>
    <row r="69" spans="1:25">
      <c r="A69" s="27">
        <v>1901</v>
      </c>
      <c r="B69" s="44" t="s">
        <v>116</v>
      </c>
      <c r="C69" s="29" t="s">
        <v>110</v>
      </c>
      <c r="D69" s="28" t="s">
        <v>136</v>
      </c>
      <c r="E69" s="37">
        <v>261052.31</v>
      </c>
      <c r="F69" s="13"/>
      <c r="G69" s="13"/>
      <c r="H69" s="37">
        <v>6731.9</v>
      </c>
      <c r="I69" s="13"/>
      <c r="J69" s="13"/>
      <c r="K69" s="13"/>
      <c r="L69" s="14"/>
      <c r="M69" s="13"/>
      <c r="N69" s="13"/>
      <c r="O69" s="13"/>
      <c r="P69" s="13"/>
      <c r="Q69" s="13"/>
      <c r="R69" s="17">
        <v>267784.21000000002</v>
      </c>
      <c r="S69" s="34">
        <v>6731.9000000000233</v>
      </c>
      <c r="U69" t="s">
        <v>20</v>
      </c>
      <c r="V69" t="s">
        <v>20</v>
      </c>
      <c r="X69" s="55">
        <v>6731.9</v>
      </c>
      <c r="Y69" s="30">
        <v>0</v>
      </c>
    </row>
    <row r="70" spans="1:25">
      <c r="A70" s="31" t="s">
        <v>132</v>
      </c>
      <c r="B70" s="48"/>
      <c r="C70" s="31"/>
      <c r="D70" s="31"/>
      <c r="E70" s="22">
        <f t="shared" ref="E70:R70" si="0">SUM(E2:E69)</f>
        <v>19063820.000000011</v>
      </c>
      <c r="F70" s="22">
        <f t="shared" si="0"/>
        <v>0</v>
      </c>
      <c r="G70" s="22">
        <f t="shared" si="0"/>
        <v>100800</v>
      </c>
      <c r="H70" s="22">
        <f t="shared" si="0"/>
        <v>1019184.0900000002</v>
      </c>
      <c r="I70" s="22">
        <f t="shared" si="0"/>
        <v>465901.47000000003</v>
      </c>
      <c r="J70" s="22">
        <f t="shared" si="0"/>
        <v>469046.05</v>
      </c>
      <c r="K70" s="22">
        <f t="shared" si="0"/>
        <v>2317031.9599999874</v>
      </c>
      <c r="L70" s="22">
        <f t="shared" si="0"/>
        <v>11550857.830000002</v>
      </c>
      <c r="M70" s="22">
        <f t="shared" si="0"/>
        <v>294292.31000000006</v>
      </c>
      <c r="N70" s="22">
        <f t="shared" si="0"/>
        <v>49428.409999999996</v>
      </c>
      <c r="O70" s="22">
        <f t="shared" si="0"/>
        <v>235000</v>
      </c>
      <c r="P70" s="22">
        <f t="shared" si="0"/>
        <v>481964.93999999977</v>
      </c>
      <c r="Q70" s="22">
        <f t="shared" si="0"/>
        <v>0</v>
      </c>
      <c r="R70" s="22">
        <f t="shared" si="0"/>
        <v>36047327.059999995</v>
      </c>
      <c r="S70" s="22">
        <f>SUM(S2:S69)</f>
        <v>16983507.05999998</v>
      </c>
      <c r="X70" s="22">
        <f>SUM(X2:X69)</f>
        <v>16833278.649999984</v>
      </c>
      <c r="Y70" s="22">
        <f>SUM(Y2:Y69)</f>
        <v>150228.41</v>
      </c>
    </row>
    <row r="72" spans="1:25">
      <c r="D72" s="75" t="s">
        <v>147</v>
      </c>
      <c r="E72" s="53" t="s">
        <v>146</v>
      </c>
    </row>
    <row r="73" spans="1:25">
      <c r="C73" s="74" t="s">
        <v>19</v>
      </c>
      <c r="D73" s="72">
        <f>SUMIF($C$2:$C$69,C73,R$2:R$69)</f>
        <v>507319.17</v>
      </c>
      <c r="E73" s="72">
        <f>SUMIF($C$2:$C$69,C73,S$2:S$69)</f>
        <v>17638.609999999986</v>
      </c>
    </row>
    <row r="74" spans="1:25">
      <c r="C74" s="74" t="s">
        <v>22</v>
      </c>
      <c r="D74" s="72">
        <f t="shared" ref="D74:D79" si="1">SUMIF($C$2:$C$69,C74,R$2:R$69)</f>
        <v>3413720.540000001</v>
      </c>
      <c r="E74" s="72">
        <f t="shared" ref="E74:E79" si="2">SUMIF($C$2:$C$69,C74,$S$2:$S$69)</f>
        <v>2159400</v>
      </c>
    </row>
    <row r="75" spans="1:25">
      <c r="C75" s="74" t="s">
        <v>42</v>
      </c>
      <c r="D75" s="72">
        <f t="shared" si="1"/>
        <v>348032.76999999996</v>
      </c>
      <c r="E75" s="72">
        <f t="shared" si="2"/>
        <v>90466.969999999972</v>
      </c>
    </row>
    <row r="76" spans="1:25">
      <c r="C76" s="74" t="s">
        <v>45</v>
      </c>
      <c r="D76" s="72">
        <f t="shared" si="1"/>
        <v>27053397.909999993</v>
      </c>
      <c r="E76" s="72">
        <f t="shared" si="2"/>
        <v>12795788.129999986</v>
      </c>
    </row>
    <row r="77" spans="1:25">
      <c r="C77" s="74" t="s">
        <v>110</v>
      </c>
      <c r="D77" s="72">
        <f t="shared" si="1"/>
        <v>2270219.5300000003</v>
      </c>
      <c r="E77" s="72">
        <f t="shared" si="2"/>
        <v>118061.98999999999</v>
      </c>
    </row>
    <row r="78" spans="1:25">
      <c r="C78" s="74" t="s">
        <v>118</v>
      </c>
      <c r="D78" s="72">
        <f t="shared" si="1"/>
        <v>1760287.14</v>
      </c>
      <c r="E78" s="72">
        <f t="shared" si="2"/>
        <v>1165801.3599999999</v>
      </c>
    </row>
    <row r="79" spans="1:25">
      <c r="C79" s="74" t="s">
        <v>122</v>
      </c>
      <c r="D79" s="72">
        <f t="shared" si="1"/>
        <v>694350</v>
      </c>
      <c r="E79" s="72">
        <f t="shared" si="2"/>
        <v>636350</v>
      </c>
    </row>
    <row r="80" spans="1:25">
      <c r="C80" s="77" t="s">
        <v>132</v>
      </c>
      <c r="D80" s="76">
        <f>SUM(D73:D79)</f>
        <v>36047327.059999995</v>
      </c>
      <c r="E80" s="76">
        <f>SUM(E73:E79)</f>
        <v>16983507.059999987</v>
      </c>
    </row>
  </sheetData>
  <autoFilter ref="A1:Z1" xr:uid="{00000000-0009-0000-0000-000001000000}"/>
  <dataValidations count="1">
    <dataValidation type="list" showInputMessage="1" showErrorMessage="1" promptTitle="=Fonte de Recursos" prompt="- Escolher entre as opções da lista suspensa (seta ao lado) a fonte de recursos_x000a_- Caso a UC receba recursos de mais de uma fonte incluir uma nova linha na planilha" sqref="D66 D68:D69" xr:uid="{00000000-0002-0000-0100-000000000000}">
      <formula1>FonteRecurso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5"/>
  <sheetViews>
    <sheetView tabSelected="1" topLeftCell="O28" workbookViewId="0">
      <selection activeCell="X45" sqref="X45:Y45"/>
    </sheetView>
  </sheetViews>
  <sheetFormatPr defaultRowHeight="15"/>
  <cols>
    <col min="1" max="1" width="6.5703125" customWidth="1"/>
    <col min="2" max="2" width="28.5703125" customWidth="1"/>
    <col min="3" max="3" width="10.28515625" customWidth="1"/>
    <col min="4" max="4" width="22.7109375" customWidth="1"/>
    <col min="5" max="5" width="19" customWidth="1"/>
    <col min="6" max="6" width="12.85546875" customWidth="1"/>
    <col min="7" max="7" width="16.85546875" customWidth="1"/>
    <col min="8" max="8" width="17.85546875" customWidth="1"/>
    <col min="9" max="9" width="16" customWidth="1"/>
    <col min="10" max="10" width="15.42578125" customWidth="1"/>
    <col min="11" max="11" width="15.85546875" customWidth="1"/>
    <col min="12" max="12" width="16.85546875" customWidth="1"/>
    <col min="13" max="13" width="15" customWidth="1"/>
    <col min="14" max="14" width="14.42578125" customWidth="1"/>
    <col min="15" max="16" width="14.5703125" customWidth="1"/>
    <col min="17" max="17" width="20.28515625" customWidth="1"/>
    <col min="18" max="18" width="16.42578125" customWidth="1"/>
    <col min="19" max="19" width="16.85546875" customWidth="1"/>
    <col min="20" max="20" width="15.85546875" customWidth="1"/>
    <col min="21" max="21" width="11.7109375" customWidth="1"/>
    <col min="24" max="24" width="16.42578125" customWidth="1"/>
    <col min="25" max="25" width="14" customWidth="1"/>
    <col min="26" max="26" width="16.85546875" bestFit="1" customWidth="1"/>
  </cols>
  <sheetData>
    <row r="1" spans="1:25">
      <c r="A1" s="1"/>
      <c r="B1" s="43"/>
      <c r="C1" s="2"/>
      <c r="D1" s="1"/>
      <c r="E1" s="84" t="s">
        <v>0</v>
      </c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6"/>
      <c r="R1" s="26"/>
      <c r="S1" s="26"/>
      <c r="X1" s="83"/>
      <c r="Y1" s="83"/>
    </row>
    <row r="2" spans="1:25" ht="45">
      <c r="A2" s="50" t="s">
        <v>140</v>
      </c>
      <c r="B2" s="51" t="s">
        <v>141</v>
      </c>
      <c r="C2" s="50" t="s">
        <v>1</v>
      </c>
      <c r="D2" s="52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6" t="s">
        <v>13</v>
      </c>
      <c r="P2" s="6" t="s">
        <v>142</v>
      </c>
      <c r="Q2" s="5" t="s">
        <v>14</v>
      </c>
      <c r="R2" s="7" t="s">
        <v>15</v>
      </c>
      <c r="S2" s="35" t="s">
        <v>137</v>
      </c>
      <c r="T2" s="53"/>
      <c r="U2" s="15" t="s">
        <v>16</v>
      </c>
      <c r="V2" s="15" t="s">
        <v>17</v>
      </c>
      <c r="W2" s="53"/>
      <c r="X2" s="54" t="s">
        <v>133</v>
      </c>
      <c r="Y2" s="54" t="s">
        <v>134</v>
      </c>
    </row>
    <row r="3" spans="1:25">
      <c r="A3" s="9">
        <v>49</v>
      </c>
      <c r="B3" s="44" t="s">
        <v>46</v>
      </c>
      <c r="C3" s="29" t="s">
        <v>45</v>
      </c>
      <c r="D3" s="28" t="s">
        <v>136</v>
      </c>
      <c r="E3" s="70">
        <v>731555.16999999993</v>
      </c>
      <c r="F3" s="70">
        <v>0</v>
      </c>
      <c r="G3" s="70">
        <v>0</v>
      </c>
      <c r="H3" s="70">
        <v>46066.879999999997</v>
      </c>
      <c r="I3" s="70">
        <v>0</v>
      </c>
      <c r="J3" s="70">
        <v>0</v>
      </c>
      <c r="K3" s="70">
        <v>0</v>
      </c>
      <c r="L3" s="70">
        <v>241546.19</v>
      </c>
      <c r="M3" s="70">
        <v>446.18</v>
      </c>
      <c r="N3" s="70">
        <v>535.1</v>
      </c>
      <c r="O3" s="13"/>
      <c r="P3" s="70">
        <v>0</v>
      </c>
      <c r="Q3" s="13"/>
      <c r="R3" s="17">
        <f>SUM(E3:Q3)</f>
        <v>1020149.52</v>
      </c>
      <c r="S3" s="34">
        <f>R3-E3</f>
        <v>288594.35000000009</v>
      </c>
      <c r="U3" t="s">
        <v>20</v>
      </c>
      <c r="V3" t="s">
        <v>26</v>
      </c>
      <c r="X3" s="55">
        <f>SUM(H3+I3+J3+K3+L3+M3+O3+P3+Q3)</f>
        <v>288059.25</v>
      </c>
      <c r="Y3" s="30">
        <f t="shared" ref="Y3:Y37" si="0">SUM(F3+G3+N3)</f>
        <v>535.1</v>
      </c>
    </row>
    <row r="4" spans="1:25">
      <c r="A4" s="16">
        <v>56</v>
      </c>
      <c r="B4" s="45" t="s">
        <v>104</v>
      </c>
      <c r="C4" s="29" t="s">
        <v>45</v>
      </c>
      <c r="D4" s="28" t="s">
        <v>136</v>
      </c>
      <c r="E4" s="70">
        <v>103216.96000000002</v>
      </c>
      <c r="F4" s="70">
        <v>0</v>
      </c>
      <c r="G4" s="70">
        <v>0</v>
      </c>
      <c r="H4" s="71">
        <v>0</v>
      </c>
      <c r="I4" s="70">
        <v>0</v>
      </c>
      <c r="J4" s="70">
        <v>0</v>
      </c>
      <c r="K4" s="70">
        <v>0</v>
      </c>
      <c r="L4" s="70">
        <v>0</v>
      </c>
      <c r="M4" s="70">
        <v>4938.2</v>
      </c>
      <c r="N4" s="70">
        <v>535.15</v>
      </c>
      <c r="O4" s="13"/>
      <c r="P4" s="70">
        <v>0</v>
      </c>
      <c r="Q4" s="13"/>
      <c r="R4" s="17">
        <f t="shared" ref="R4:R37" si="1">SUM(E4:Q4)</f>
        <v>108690.31000000001</v>
      </c>
      <c r="S4" s="34">
        <f t="shared" ref="S4:S37" si="2">R4-E4</f>
        <v>5473.3499999999913</v>
      </c>
      <c r="U4" t="s">
        <v>20</v>
      </c>
      <c r="V4" t="s">
        <v>26</v>
      </c>
      <c r="X4" s="55">
        <f t="shared" ref="X4:X37" si="3">SUM(H4+I4+J4+K4+L4+M4+O4+P4+Q4)</f>
        <v>4938.2</v>
      </c>
      <c r="Y4" s="30">
        <f t="shared" si="0"/>
        <v>535.15</v>
      </c>
    </row>
    <row r="5" spans="1:25">
      <c r="A5" s="29">
        <v>60</v>
      </c>
      <c r="B5" s="44" t="s">
        <v>49</v>
      </c>
      <c r="C5" s="29" t="s">
        <v>45</v>
      </c>
      <c r="D5" s="28" t="s">
        <v>136</v>
      </c>
      <c r="E5" s="70">
        <v>585241.34</v>
      </c>
      <c r="F5" s="70">
        <v>0</v>
      </c>
      <c r="G5" s="70">
        <v>0</v>
      </c>
      <c r="H5" s="70">
        <v>31535.99</v>
      </c>
      <c r="I5" s="70">
        <v>0</v>
      </c>
      <c r="J5" s="70">
        <v>0</v>
      </c>
      <c r="K5" s="70">
        <v>31871.9</v>
      </c>
      <c r="L5" s="70">
        <v>0</v>
      </c>
      <c r="M5" s="70">
        <v>0</v>
      </c>
      <c r="N5" s="70">
        <v>0</v>
      </c>
      <c r="O5" s="13"/>
      <c r="P5" s="70">
        <v>0</v>
      </c>
      <c r="Q5" s="13"/>
      <c r="R5" s="17">
        <f t="shared" si="1"/>
        <v>648649.23</v>
      </c>
      <c r="S5" s="34">
        <f t="shared" si="2"/>
        <v>63407.890000000014</v>
      </c>
      <c r="U5" t="s">
        <v>20</v>
      </c>
      <c r="V5" t="s">
        <v>26</v>
      </c>
      <c r="X5" s="55">
        <f t="shared" si="3"/>
        <v>63407.89</v>
      </c>
      <c r="Y5" s="30">
        <f t="shared" si="0"/>
        <v>0</v>
      </c>
    </row>
    <row r="6" spans="1:25">
      <c r="A6" s="9">
        <v>136</v>
      </c>
      <c r="B6" s="44" t="s">
        <v>105</v>
      </c>
      <c r="C6" s="29" t="s">
        <v>45</v>
      </c>
      <c r="D6" s="28" t="s">
        <v>136</v>
      </c>
      <c r="E6" s="70">
        <v>559183.7699999999</v>
      </c>
      <c r="F6" s="70">
        <v>0</v>
      </c>
      <c r="G6" s="70">
        <v>0</v>
      </c>
      <c r="H6" s="71">
        <v>14284.54</v>
      </c>
      <c r="I6" s="70">
        <v>35268.33</v>
      </c>
      <c r="J6" s="70">
        <v>0</v>
      </c>
      <c r="K6" s="70">
        <v>11770.5</v>
      </c>
      <c r="L6" s="70">
        <v>260303.34</v>
      </c>
      <c r="M6" s="70">
        <v>0</v>
      </c>
      <c r="N6" s="70">
        <v>535.1</v>
      </c>
      <c r="O6" s="13"/>
      <c r="P6" s="70">
        <v>0</v>
      </c>
      <c r="Q6" s="13"/>
      <c r="R6" s="17">
        <f t="shared" si="1"/>
        <v>881345.57999999984</v>
      </c>
      <c r="S6" s="34">
        <f t="shared" si="2"/>
        <v>322161.80999999994</v>
      </c>
      <c r="U6" t="s">
        <v>20</v>
      </c>
      <c r="V6" t="s">
        <v>26</v>
      </c>
      <c r="X6" s="55">
        <f t="shared" si="3"/>
        <v>321626.71000000002</v>
      </c>
      <c r="Y6" s="30">
        <f t="shared" si="0"/>
        <v>535.1</v>
      </c>
    </row>
    <row r="7" spans="1:25">
      <c r="A7" s="9">
        <v>149</v>
      </c>
      <c r="B7" s="44" t="s">
        <v>53</v>
      </c>
      <c r="C7" s="29" t="s">
        <v>45</v>
      </c>
      <c r="D7" s="28" t="s">
        <v>136</v>
      </c>
      <c r="E7" s="70">
        <v>191268.24</v>
      </c>
      <c r="F7" s="70">
        <v>0</v>
      </c>
      <c r="G7" s="70">
        <v>0</v>
      </c>
      <c r="H7" s="70">
        <v>14882.05</v>
      </c>
      <c r="I7" s="70">
        <v>0</v>
      </c>
      <c r="J7" s="70">
        <v>0</v>
      </c>
      <c r="K7" s="70">
        <v>0</v>
      </c>
      <c r="L7" s="70">
        <v>41137.33</v>
      </c>
      <c r="M7" s="70">
        <v>1494.89</v>
      </c>
      <c r="N7" s="70">
        <v>416.50000000000006</v>
      </c>
      <c r="O7" s="13"/>
      <c r="P7" s="70">
        <v>0</v>
      </c>
      <c r="Q7" s="13"/>
      <c r="R7" s="17">
        <f t="shared" si="1"/>
        <v>249199.01</v>
      </c>
      <c r="S7" s="34">
        <f t="shared" si="2"/>
        <v>57930.770000000019</v>
      </c>
      <c r="U7" t="s">
        <v>20</v>
      </c>
      <c r="V7" t="s">
        <v>26</v>
      </c>
      <c r="X7" s="55">
        <f t="shared" si="3"/>
        <v>57514.270000000004</v>
      </c>
      <c r="Y7" s="30">
        <f t="shared" si="0"/>
        <v>416.50000000000006</v>
      </c>
    </row>
    <row r="8" spans="1:25">
      <c r="A8" s="9">
        <v>179</v>
      </c>
      <c r="B8" s="44" t="s">
        <v>57</v>
      </c>
      <c r="C8" s="29" t="s">
        <v>45</v>
      </c>
      <c r="D8" s="28" t="s">
        <v>136</v>
      </c>
      <c r="E8" s="70">
        <v>844833.84000000008</v>
      </c>
      <c r="F8" s="70">
        <v>0</v>
      </c>
      <c r="G8" s="70">
        <v>21600</v>
      </c>
      <c r="H8" s="70">
        <v>64360</v>
      </c>
      <c r="I8" s="70">
        <v>0</v>
      </c>
      <c r="J8" s="70">
        <v>15767.09</v>
      </c>
      <c r="K8" s="70">
        <v>5052799.3999999911</v>
      </c>
      <c r="L8" s="70">
        <v>119519.91</v>
      </c>
      <c r="M8" s="70">
        <v>20582.79</v>
      </c>
      <c r="N8" s="70">
        <v>5676.75</v>
      </c>
      <c r="O8" s="13"/>
      <c r="P8" s="70">
        <v>0</v>
      </c>
      <c r="Q8" s="13"/>
      <c r="R8" s="17">
        <f t="shared" si="1"/>
        <v>6145139.7799999909</v>
      </c>
      <c r="S8" s="34">
        <f t="shared" si="2"/>
        <v>5300305.9399999911</v>
      </c>
      <c r="U8" t="s">
        <v>20</v>
      </c>
      <c r="V8" t="s">
        <v>26</v>
      </c>
      <c r="X8" s="55">
        <f t="shared" si="3"/>
        <v>5273029.1899999911</v>
      </c>
      <c r="Y8" s="30">
        <f t="shared" si="0"/>
        <v>27276.75</v>
      </c>
    </row>
    <row r="9" spans="1:25">
      <c r="A9" s="9">
        <v>188</v>
      </c>
      <c r="B9" s="44" t="s">
        <v>59</v>
      </c>
      <c r="C9" s="29" t="s">
        <v>45</v>
      </c>
      <c r="D9" s="28" t="s">
        <v>136</v>
      </c>
      <c r="E9" s="70">
        <v>176141.08</v>
      </c>
      <c r="F9" s="70">
        <v>0</v>
      </c>
      <c r="G9" s="70">
        <v>0</v>
      </c>
      <c r="H9" s="70">
        <v>10358.16</v>
      </c>
      <c r="I9" s="70">
        <v>0</v>
      </c>
      <c r="J9" s="70">
        <v>0</v>
      </c>
      <c r="K9" s="70">
        <v>0</v>
      </c>
      <c r="L9" s="70">
        <v>1224120.5</v>
      </c>
      <c r="M9" s="70">
        <v>1805.16</v>
      </c>
      <c r="N9" s="70">
        <v>0</v>
      </c>
      <c r="O9" s="13"/>
      <c r="P9" s="70">
        <v>0</v>
      </c>
      <c r="Q9" s="13"/>
      <c r="R9" s="17">
        <f t="shared" si="1"/>
        <v>1412424.9</v>
      </c>
      <c r="S9" s="34">
        <f t="shared" si="2"/>
        <v>1236283.8199999998</v>
      </c>
      <c r="U9" t="s">
        <v>20</v>
      </c>
      <c r="V9" t="s">
        <v>26</v>
      </c>
      <c r="X9" s="55">
        <f t="shared" si="3"/>
        <v>1236283.8199999998</v>
      </c>
      <c r="Y9" s="30">
        <f t="shared" si="0"/>
        <v>0</v>
      </c>
    </row>
    <row r="10" spans="1:25">
      <c r="A10" s="9">
        <v>189</v>
      </c>
      <c r="B10" s="44" t="s">
        <v>60</v>
      </c>
      <c r="C10" s="29" t="s">
        <v>45</v>
      </c>
      <c r="D10" s="28" t="s">
        <v>136</v>
      </c>
      <c r="E10" s="70">
        <v>497995.85000000009</v>
      </c>
      <c r="F10" s="70">
        <v>0</v>
      </c>
      <c r="G10" s="70">
        <v>0</v>
      </c>
      <c r="H10" s="70">
        <v>23178.05</v>
      </c>
      <c r="I10" s="70"/>
      <c r="J10" s="70">
        <v>0</v>
      </c>
      <c r="K10" s="70">
        <v>14677.7</v>
      </c>
      <c r="L10" s="70">
        <v>94902.83</v>
      </c>
      <c r="M10" s="70">
        <v>4283.57</v>
      </c>
      <c r="N10" s="70">
        <v>0</v>
      </c>
      <c r="O10" s="13"/>
      <c r="P10" s="70">
        <v>0</v>
      </c>
      <c r="Q10" s="13"/>
      <c r="R10" s="17">
        <f t="shared" si="1"/>
        <v>635038</v>
      </c>
      <c r="S10" s="34">
        <f t="shared" si="2"/>
        <v>137042.14999999991</v>
      </c>
      <c r="U10" t="s">
        <v>20</v>
      </c>
      <c r="V10" t="s">
        <v>26</v>
      </c>
      <c r="X10" s="55">
        <f t="shared" si="3"/>
        <v>137042.15000000002</v>
      </c>
      <c r="Y10" s="30">
        <f t="shared" si="0"/>
        <v>0</v>
      </c>
    </row>
    <row r="11" spans="1:25">
      <c r="A11" s="9">
        <v>194</v>
      </c>
      <c r="B11" s="44" t="s">
        <v>106</v>
      </c>
      <c r="C11" s="29" t="s">
        <v>45</v>
      </c>
      <c r="D11" s="28" t="s">
        <v>136</v>
      </c>
      <c r="E11" s="70">
        <v>377436.55999999994</v>
      </c>
      <c r="F11" s="70">
        <v>0</v>
      </c>
      <c r="G11" s="70">
        <v>0</v>
      </c>
      <c r="H11" s="71">
        <v>104070.54</v>
      </c>
      <c r="I11" s="70"/>
      <c r="J11" s="70">
        <v>39468.589999999997</v>
      </c>
      <c r="K11" s="70">
        <v>175850.9</v>
      </c>
      <c r="L11" s="70">
        <v>474388.17000000004</v>
      </c>
      <c r="M11" s="70">
        <v>28912.74</v>
      </c>
      <c r="N11" s="70">
        <v>2844.5</v>
      </c>
      <c r="O11" s="13"/>
      <c r="P11" s="70">
        <v>0</v>
      </c>
      <c r="Q11" s="19"/>
      <c r="R11" s="17">
        <f t="shared" si="1"/>
        <v>1202972</v>
      </c>
      <c r="S11" s="34">
        <f t="shared" si="2"/>
        <v>825535.44000000006</v>
      </c>
      <c r="U11" t="s">
        <v>20</v>
      </c>
      <c r="V11" t="s">
        <v>26</v>
      </c>
      <c r="X11" s="55">
        <f t="shared" si="3"/>
        <v>822690.94000000006</v>
      </c>
      <c r="Y11" s="30">
        <f t="shared" si="0"/>
        <v>2844.5</v>
      </c>
    </row>
    <row r="12" spans="1:25">
      <c r="A12" s="9">
        <v>208</v>
      </c>
      <c r="B12" s="44" t="s">
        <v>62</v>
      </c>
      <c r="C12" s="29" t="s">
        <v>45</v>
      </c>
      <c r="D12" s="28" t="s">
        <v>136</v>
      </c>
      <c r="E12" s="70">
        <v>1969287.5299999998</v>
      </c>
      <c r="F12" s="70">
        <v>0</v>
      </c>
      <c r="G12" s="70">
        <v>14400</v>
      </c>
      <c r="H12" s="59">
        <v>51565.21</v>
      </c>
      <c r="I12" s="70">
        <v>5617.32</v>
      </c>
      <c r="J12" s="70">
        <v>614232.56999999995</v>
      </c>
      <c r="K12" s="70">
        <v>0</v>
      </c>
      <c r="L12" s="70">
        <v>491532.74</v>
      </c>
      <c r="M12" s="70">
        <v>12202.19</v>
      </c>
      <c r="N12" s="70">
        <v>4618.8</v>
      </c>
      <c r="O12" s="13"/>
      <c r="P12" s="70">
        <v>0</v>
      </c>
      <c r="Q12" s="13"/>
      <c r="R12" s="17">
        <f t="shared" si="1"/>
        <v>3163456.36</v>
      </c>
      <c r="S12" s="34">
        <f t="shared" si="2"/>
        <v>1194168.83</v>
      </c>
      <c r="U12" t="s">
        <v>20</v>
      </c>
      <c r="V12" t="s">
        <v>26</v>
      </c>
      <c r="X12" s="55">
        <f t="shared" si="3"/>
        <v>1175150.0299999998</v>
      </c>
      <c r="Y12" s="30">
        <f t="shared" si="0"/>
        <v>19018.8</v>
      </c>
    </row>
    <row r="13" spans="1:25" ht="30">
      <c r="A13" s="9">
        <v>216</v>
      </c>
      <c r="B13" s="44" t="s">
        <v>107</v>
      </c>
      <c r="C13" s="29" t="s">
        <v>45</v>
      </c>
      <c r="D13" s="28" t="s">
        <v>136</v>
      </c>
      <c r="E13" s="70">
        <v>129956.15999999999</v>
      </c>
      <c r="F13" s="70">
        <v>0</v>
      </c>
      <c r="G13" s="70">
        <v>0</v>
      </c>
      <c r="H13" s="71">
        <v>8494.64</v>
      </c>
      <c r="I13" s="70">
        <v>35966.080000000002</v>
      </c>
      <c r="J13" s="70">
        <v>0</v>
      </c>
      <c r="K13" s="70">
        <v>73859.099999999991</v>
      </c>
      <c r="L13" s="60">
        <v>107055.99</v>
      </c>
      <c r="M13" s="70">
        <v>0</v>
      </c>
      <c r="N13" s="70">
        <v>1070.2</v>
      </c>
      <c r="O13" s="13"/>
      <c r="P13" s="70">
        <v>3115.95</v>
      </c>
      <c r="Q13" s="13"/>
      <c r="R13" s="17">
        <f t="shared" si="1"/>
        <v>359518.12</v>
      </c>
      <c r="S13" s="34">
        <f t="shared" si="2"/>
        <v>229561.96000000002</v>
      </c>
      <c r="U13" t="s">
        <v>20</v>
      </c>
      <c r="V13" t="s">
        <v>26</v>
      </c>
      <c r="X13" s="55">
        <f t="shared" si="3"/>
        <v>228491.76</v>
      </c>
      <c r="Y13" s="30">
        <f t="shared" si="0"/>
        <v>1070.2</v>
      </c>
    </row>
    <row r="14" spans="1:25">
      <c r="A14" s="9">
        <v>221</v>
      </c>
      <c r="B14" s="44" t="s">
        <v>69</v>
      </c>
      <c r="C14" s="29" t="s">
        <v>45</v>
      </c>
      <c r="D14" s="28" t="s">
        <v>136</v>
      </c>
      <c r="E14" s="70">
        <v>109642.32</v>
      </c>
      <c r="F14" s="70">
        <v>0</v>
      </c>
      <c r="G14" s="70">
        <v>0</v>
      </c>
      <c r="H14" s="59">
        <v>22788.959999999999</v>
      </c>
      <c r="I14" s="70">
        <v>0</v>
      </c>
      <c r="J14" s="70">
        <v>0</v>
      </c>
      <c r="K14" s="70">
        <v>0</v>
      </c>
      <c r="L14" s="70">
        <v>289902.46000000002</v>
      </c>
      <c r="M14" s="70">
        <v>1322.82</v>
      </c>
      <c r="N14" s="70">
        <v>0</v>
      </c>
      <c r="O14" s="13"/>
      <c r="P14" s="70">
        <v>0</v>
      </c>
      <c r="Q14" s="13"/>
      <c r="R14" s="17">
        <f t="shared" si="1"/>
        <v>423656.56</v>
      </c>
      <c r="S14" s="34">
        <f t="shared" si="2"/>
        <v>314014.24</v>
      </c>
      <c r="U14" t="s">
        <v>20</v>
      </c>
      <c r="V14" t="s">
        <v>26</v>
      </c>
      <c r="X14" s="55">
        <f t="shared" si="3"/>
        <v>314014.24000000005</v>
      </c>
      <c r="Y14" s="30">
        <f t="shared" si="0"/>
        <v>0</v>
      </c>
    </row>
    <row r="15" spans="1:25" ht="30">
      <c r="A15" s="16">
        <v>227</v>
      </c>
      <c r="B15" s="47" t="s">
        <v>71</v>
      </c>
      <c r="C15" s="29" t="s">
        <v>45</v>
      </c>
      <c r="D15" s="28" t="s">
        <v>136</v>
      </c>
      <c r="E15" s="70">
        <v>714759.32000000007</v>
      </c>
      <c r="F15" s="70">
        <v>0</v>
      </c>
      <c r="G15" s="70">
        <v>0</v>
      </c>
      <c r="H15" s="59">
        <v>1027.27</v>
      </c>
      <c r="I15" s="70">
        <v>1650</v>
      </c>
      <c r="J15" s="70">
        <v>0</v>
      </c>
      <c r="K15" s="70">
        <v>0</v>
      </c>
      <c r="L15" s="61">
        <v>145233.69</v>
      </c>
      <c r="M15" s="70">
        <v>91274.08</v>
      </c>
      <c r="N15" s="70">
        <v>951.6</v>
      </c>
      <c r="O15" s="20"/>
      <c r="P15" s="70">
        <v>0</v>
      </c>
      <c r="Q15" s="20"/>
      <c r="R15" s="17">
        <f t="shared" si="1"/>
        <v>954895.96</v>
      </c>
      <c r="S15" s="34">
        <f t="shared" si="2"/>
        <v>240136.6399999999</v>
      </c>
      <c r="U15" t="s">
        <v>20</v>
      </c>
      <c r="V15" t="s">
        <v>26</v>
      </c>
      <c r="X15" s="55">
        <f t="shared" si="3"/>
        <v>239185.03999999998</v>
      </c>
      <c r="Y15" s="30">
        <f t="shared" si="0"/>
        <v>951.6</v>
      </c>
    </row>
    <row r="16" spans="1:25">
      <c r="A16" s="9">
        <v>235</v>
      </c>
      <c r="B16" s="44" t="s">
        <v>74</v>
      </c>
      <c r="C16" s="29" t="s">
        <v>45</v>
      </c>
      <c r="D16" s="28" t="s">
        <v>136</v>
      </c>
      <c r="E16" s="70">
        <v>96198.61</v>
      </c>
      <c r="F16" s="70">
        <v>0</v>
      </c>
      <c r="G16" s="70">
        <v>0</v>
      </c>
      <c r="H16" s="59">
        <v>5479</v>
      </c>
      <c r="I16" s="70"/>
      <c r="J16" s="70">
        <v>0</v>
      </c>
      <c r="K16" s="70">
        <v>0</v>
      </c>
      <c r="L16" s="70">
        <v>252468.32</v>
      </c>
      <c r="M16" s="70">
        <v>72504.45</v>
      </c>
      <c r="N16" s="70">
        <v>713.00000000000011</v>
      </c>
      <c r="O16" s="13"/>
      <c r="P16" s="70">
        <v>0</v>
      </c>
      <c r="Q16" s="13"/>
      <c r="R16" s="17">
        <f t="shared" si="1"/>
        <v>427363.38</v>
      </c>
      <c r="S16" s="34">
        <f t="shared" si="2"/>
        <v>331164.77</v>
      </c>
      <c r="U16" t="s">
        <v>20</v>
      </c>
      <c r="V16" t="s">
        <v>26</v>
      </c>
      <c r="X16" s="55">
        <f t="shared" si="3"/>
        <v>330451.77</v>
      </c>
      <c r="Y16" s="30">
        <f t="shared" si="0"/>
        <v>713.00000000000011</v>
      </c>
    </row>
    <row r="17" spans="1:25">
      <c r="A17" s="9">
        <v>239</v>
      </c>
      <c r="B17" s="44" t="s">
        <v>76</v>
      </c>
      <c r="C17" s="29" t="s">
        <v>45</v>
      </c>
      <c r="D17" s="28" t="s">
        <v>136</v>
      </c>
      <c r="E17" s="70">
        <v>89240.9</v>
      </c>
      <c r="F17" s="70">
        <v>0</v>
      </c>
      <c r="G17" s="70">
        <v>0</v>
      </c>
      <c r="H17" s="59">
        <v>0</v>
      </c>
      <c r="I17" s="70">
        <v>0</v>
      </c>
      <c r="J17" s="70">
        <v>0</v>
      </c>
      <c r="K17" s="70">
        <v>0</v>
      </c>
      <c r="L17" s="70">
        <v>0</v>
      </c>
      <c r="M17" s="70">
        <v>3299.39</v>
      </c>
      <c r="N17" s="70">
        <v>0</v>
      </c>
      <c r="O17" s="13"/>
      <c r="P17" s="70">
        <v>0</v>
      </c>
      <c r="Q17" s="13"/>
      <c r="R17" s="17">
        <f t="shared" si="1"/>
        <v>92540.29</v>
      </c>
      <c r="S17" s="34">
        <f t="shared" si="2"/>
        <v>3299.3899999999994</v>
      </c>
      <c r="U17" t="s">
        <v>20</v>
      </c>
      <c r="V17" t="s">
        <v>26</v>
      </c>
      <c r="X17" s="55">
        <f t="shared" si="3"/>
        <v>3299.39</v>
      </c>
      <c r="Y17" s="30">
        <f t="shared" si="0"/>
        <v>0</v>
      </c>
    </row>
    <row r="18" spans="1:25" ht="30">
      <c r="A18" s="9">
        <v>259</v>
      </c>
      <c r="B18" s="44" t="s">
        <v>108</v>
      </c>
      <c r="C18" s="29" t="s">
        <v>45</v>
      </c>
      <c r="D18" s="28" t="s">
        <v>136</v>
      </c>
      <c r="E18" s="70">
        <v>701259.88</v>
      </c>
      <c r="F18" s="70">
        <v>0</v>
      </c>
      <c r="G18" s="70">
        <v>0</v>
      </c>
      <c r="H18" s="71">
        <v>18399.919999999998</v>
      </c>
      <c r="I18" s="70">
        <v>11497.5</v>
      </c>
      <c r="J18" s="70">
        <v>0</v>
      </c>
      <c r="K18" s="70">
        <v>37125</v>
      </c>
      <c r="L18" s="61">
        <v>341929.32</v>
      </c>
      <c r="M18" s="70">
        <v>7884.72</v>
      </c>
      <c r="N18" s="70">
        <v>2844.5</v>
      </c>
      <c r="O18" s="13"/>
      <c r="P18" s="70">
        <v>0</v>
      </c>
      <c r="Q18" s="13"/>
      <c r="R18" s="17">
        <f t="shared" si="1"/>
        <v>1120940.8400000001</v>
      </c>
      <c r="S18" s="34">
        <f t="shared" si="2"/>
        <v>419680.96000000008</v>
      </c>
      <c r="U18" t="s">
        <v>20</v>
      </c>
      <c r="V18" t="s">
        <v>26</v>
      </c>
      <c r="X18" s="55">
        <f t="shared" si="3"/>
        <v>416836.45999999996</v>
      </c>
      <c r="Y18" s="30">
        <f t="shared" si="0"/>
        <v>2844.5</v>
      </c>
    </row>
    <row r="19" spans="1:25">
      <c r="A19" s="9">
        <v>281</v>
      </c>
      <c r="B19" s="44" t="s">
        <v>90</v>
      </c>
      <c r="C19" s="29" t="s">
        <v>45</v>
      </c>
      <c r="D19" s="28" t="s">
        <v>136</v>
      </c>
      <c r="E19" s="70">
        <v>974735.35000000009</v>
      </c>
      <c r="F19" s="70">
        <v>0</v>
      </c>
      <c r="G19" s="70">
        <v>0</v>
      </c>
      <c r="H19" s="71">
        <v>0</v>
      </c>
      <c r="I19" s="70">
        <v>0</v>
      </c>
      <c r="J19" s="70">
        <v>0</v>
      </c>
      <c r="K19" s="70">
        <v>0</v>
      </c>
      <c r="L19" s="70">
        <v>366934.15</v>
      </c>
      <c r="M19" s="70">
        <v>3208.3</v>
      </c>
      <c r="N19" s="70">
        <v>0</v>
      </c>
      <c r="O19" s="13"/>
      <c r="P19" s="70">
        <v>0</v>
      </c>
      <c r="Q19" s="13"/>
      <c r="R19" s="17">
        <f t="shared" si="1"/>
        <v>1344877.8</v>
      </c>
      <c r="S19" s="34">
        <f t="shared" si="2"/>
        <v>370142.44999999995</v>
      </c>
      <c r="U19" t="s">
        <v>26</v>
      </c>
      <c r="V19" t="s">
        <v>26</v>
      </c>
      <c r="X19" s="55">
        <f t="shared" si="3"/>
        <v>370142.45</v>
      </c>
      <c r="Y19" s="30">
        <f t="shared" si="0"/>
        <v>0</v>
      </c>
    </row>
    <row r="20" spans="1:25">
      <c r="A20" s="9">
        <v>283</v>
      </c>
      <c r="B20" s="44" t="s">
        <v>92</v>
      </c>
      <c r="C20" s="29" t="s">
        <v>45</v>
      </c>
      <c r="D20" s="28" t="s">
        <v>136</v>
      </c>
      <c r="E20" s="70">
        <v>349389.44999999995</v>
      </c>
      <c r="F20" s="70">
        <v>0</v>
      </c>
      <c r="G20" s="70">
        <v>0</v>
      </c>
      <c r="H20" s="69">
        <v>24103.8</v>
      </c>
      <c r="I20" s="70">
        <v>0</v>
      </c>
      <c r="J20" s="70">
        <v>0</v>
      </c>
      <c r="K20" s="70">
        <v>0</v>
      </c>
      <c r="L20" s="70">
        <v>683.46</v>
      </c>
      <c r="M20" s="70">
        <v>55035.42</v>
      </c>
      <c r="N20" s="70">
        <v>535.1</v>
      </c>
      <c r="O20" s="13"/>
      <c r="P20" s="70">
        <v>0</v>
      </c>
      <c r="Q20" s="13"/>
      <c r="R20" s="17">
        <f t="shared" si="1"/>
        <v>429747.22999999992</v>
      </c>
      <c r="S20" s="34">
        <f t="shared" si="2"/>
        <v>80357.77999999997</v>
      </c>
      <c r="U20" t="s">
        <v>26</v>
      </c>
      <c r="V20" t="s">
        <v>26</v>
      </c>
      <c r="X20" s="55">
        <f t="shared" si="3"/>
        <v>79822.679999999993</v>
      </c>
      <c r="Y20" s="30">
        <f t="shared" si="0"/>
        <v>535.1</v>
      </c>
    </row>
    <row r="21" spans="1:25">
      <c r="A21" s="9">
        <v>285</v>
      </c>
      <c r="B21" s="44" t="s">
        <v>94</v>
      </c>
      <c r="C21" s="29" t="s">
        <v>45</v>
      </c>
      <c r="D21" s="28" t="s">
        <v>136</v>
      </c>
      <c r="E21" s="70">
        <v>66761.500000000015</v>
      </c>
      <c r="F21" s="70">
        <v>0</v>
      </c>
      <c r="G21" s="70">
        <v>0</v>
      </c>
      <c r="H21" s="71">
        <v>24588</v>
      </c>
      <c r="I21" s="70">
        <v>10016.799999999999</v>
      </c>
      <c r="J21" s="70">
        <v>0</v>
      </c>
      <c r="K21" s="70">
        <v>0</v>
      </c>
      <c r="L21" s="70">
        <v>129347.94</v>
      </c>
      <c r="M21" s="70">
        <v>3765.76</v>
      </c>
      <c r="N21" s="70">
        <v>1664.6000000000004</v>
      </c>
      <c r="O21" s="13"/>
      <c r="P21" s="70">
        <v>0</v>
      </c>
      <c r="Q21" s="13"/>
      <c r="R21" s="17">
        <f t="shared" si="1"/>
        <v>236144.60000000003</v>
      </c>
      <c r="S21" s="34">
        <f t="shared" si="2"/>
        <v>169383.10000000003</v>
      </c>
      <c r="U21" t="s">
        <v>26</v>
      </c>
      <c r="V21" t="s">
        <v>26</v>
      </c>
      <c r="X21" s="55">
        <f t="shared" si="3"/>
        <v>167718.5</v>
      </c>
      <c r="Y21" s="30">
        <f t="shared" si="0"/>
        <v>1664.6000000000004</v>
      </c>
    </row>
    <row r="22" spans="1:25">
      <c r="A22" s="29">
        <v>764</v>
      </c>
      <c r="B22" s="44" t="s">
        <v>129</v>
      </c>
      <c r="C22" s="29" t="s">
        <v>122</v>
      </c>
      <c r="D22" s="28" t="s">
        <v>43</v>
      </c>
      <c r="E22" s="25">
        <v>13500</v>
      </c>
      <c r="F22" s="13"/>
      <c r="G22" s="13"/>
      <c r="H22" s="23">
        <v>21600</v>
      </c>
      <c r="I22" s="23">
        <v>12200</v>
      </c>
      <c r="J22" s="23">
        <v>129000</v>
      </c>
      <c r="K22" s="13"/>
      <c r="L22" s="13"/>
      <c r="M22" s="23">
        <v>1200</v>
      </c>
      <c r="N22" s="13"/>
      <c r="O22" s="13">
        <v>35000</v>
      </c>
      <c r="P22" s="13"/>
      <c r="Q22" s="13"/>
      <c r="R22" s="17">
        <f t="shared" si="1"/>
        <v>212500</v>
      </c>
      <c r="S22" s="34">
        <f t="shared" si="2"/>
        <v>199000</v>
      </c>
      <c r="U22" t="s">
        <v>20</v>
      </c>
      <c r="V22" t="s">
        <v>26</v>
      </c>
      <c r="X22" s="55">
        <f t="shared" si="3"/>
        <v>199000</v>
      </c>
      <c r="Y22" s="30">
        <f t="shared" si="0"/>
        <v>0</v>
      </c>
    </row>
    <row r="23" spans="1:25">
      <c r="A23" s="29">
        <v>772</v>
      </c>
      <c r="B23" s="44" t="s">
        <v>128</v>
      </c>
      <c r="C23" s="29" t="s">
        <v>122</v>
      </c>
      <c r="D23" s="28" t="s">
        <v>43</v>
      </c>
      <c r="E23" s="25">
        <v>13500</v>
      </c>
      <c r="F23" s="13"/>
      <c r="G23" s="13"/>
      <c r="H23" s="23">
        <v>3500</v>
      </c>
      <c r="I23" s="23">
        <v>6200</v>
      </c>
      <c r="J23" s="23">
        <v>28800</v>
      </c>
      <c r="K23" s="13">
        <v>28000</v>
      </c>
      <c r="L23" s="13"/>
      <c r="M23" s="23">
        <v>1200</v>
      </c>
      <c r="N23" s="13"/>
      <c r="O23" s="13">
        <v>18200</v>
      </c>
      <c r="P23" s="13"/>
      <c r="Q23" s="13"/>
      <c r="R23" s="17">
        <f t="shared" si="1"/>
        <v>99400</v>
      </c>
      <c r="S23" s="34">
        <f t="shared" si="2"/>
        <v>85900</v>
      </c>
      <c r="U23" t="s">
        <v>20</v>
      </c>
      <c r="V23" t="s">
        <v>26</v>
      </c>
      <c r="X23" s="55">
        <f t="shared" si="3"/>
        <v>85900</v>
      </c>
      <c r="Y23" s="30">
        <f t="shared" si="0"/>
        <v>0</v>
      </c>
    </row>
    <row r="24" spans="1:25">
      <c r="A24" s="29">
        <v>774</v>
      </c>
      <c r="B24" s="44" t="s">
        <v>127</v>
      </c>
      <c r="C24" s="29" t="s">
        <v>122</v>
      </c>
      <c r="D24" s="28" t="s">
        <v>43</v>
      </c>
      <c r="E24" s="25">
        <v>13500</v>
      </c>
      <c r="F24" s="13"/>
      <c r="G24" s="13"/>
      <c r="H24" s="23">
        <v>18000</v>
      </c>
      <c r="I24" s="23">
        <v>21200</v>
      </c>
      <c r="J24" s="23">
        <v>64800</v>
      </c>
      <c r="K24" s="13"/>
      <c r="L24" s="13"/>
      <c r="M24" s="23">
        <v>1200</v>
      </c>
      <c r="N24" s="13"/>
      <c r="O24" s="13">
        <v>15000</v>
      </c>
      <c r="P24" s="13"/>
      <c r="Q24" s="13"/>
      <c r="R24" s="17">
        <f t="shared" si="1"/>
        <v>133700</v>
      </c>
      <c r="S24" s="34">
        <f t="shared" si="2"/>
        <v>120200</v>
      </c>
      <c r="U24" t="s">
        <v>20</v>
      </c>
      <c r="V24" t="s">
        <v>26</v>
      </c>
      <c r="X24" s="55">
        <f t="shared" si="3"/>
        <v>120200</v>
      </c>
      <c r="Y24" s="30">
        <f t="shared" si="0"/>
        <v>0</v>
      </c>
    </row>
    <row r="25" spans="1:25">
      <c r="A25" s="27">
        <v>775</v>
      </c>
      <c r="B25" s="44" t="s">
        <v>124</v>
      </c>
      <c r="C25" s="29" t="s">
        <v>122</v>
      </c>
      <c r="D25" s="28" t="s">
        <v>43</v>
      </c>
      <c r="E25" s="25">
        <v>15500</v>
      </c>
      <c r="F25" s="13"/>
      <c r="G25" s="13"/>
      <c r="H25" s="23"/>
      <c r="I25" s="23">
        <v>11200</v>
      </c>
      <c r="J25" s="23">
        <v>43200</v>
      </c>
      <c r="K25" s="13"/>
      <c r="L25" s="23"/>
      <c r="M25" s="23">
        <v>1300</v>
      </c>
      <c r="N25" s="13"/>
      <c r="O25" s="13">
        <v>15000</v>
      </c>
      <c r="P25" s="13"/>
      <c r="Q25" s="13"/>
      <c r="R25" s="17">
        <f t="shared" si="1"/>
        <v>86200</v>
      </c>
      <c r="S25" s="34">
        <f t="shared" si="2"/>
        <v>70700</v>
      </c>
      <c r="U25" t="s">
        <v>20</v>
      </c>
      <c r="V25" t="s">
        <v>26</v>
      </c>
      <c r="X25" s="55">
        <f t="shared" si="3"/>
        <v>70700</v>
      </c>
      <c r="Y25" s="30">
        <f t="shared" si="0"/>
        <v>0</v>
      </c>
    </row>
    <row r="26" spans="1:25">
      <c r="A26" s="27">
        <v>986</v>
      </c>
      <c r="B26" s="44" t="s">
        <v>40</v>
      </c>
      <c r="C26" s="29" t="s">
        <v>22</v>
      </c>
      <c r="D26" s="8" t="s">
        <v>136</v>
      </c>
      <c r="E26" s="13">
        <v>114029.14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8">
        <v>1211400</v>
      </c>
      <c r="M26" s="13">
        <v>0</v>
      </c>
      <c r="N26" s="13">
        <v>0</v>
      </c>
      <c r="O26" s="13">
        <v>0</v>
      </c>
      <c r="P26" s="13"/>
      <c r="Q26" s="13">
        <v>0</v>
      </c>
      <c r="R26" s="17">
        <f t="shared" si="1"/>
        <v>1325429.1399999999</v>
      </c>
      <c r="S26" s="34">
        <f t="shared" si="2"/>
        <v>1211400</v>
      </c>
      <c r="T26" s="42"/>
      <c r="U26" t="s">
        <v>26</v>
      </c>
      <c r="V26" t="s">
        <v>26</v>
      </c>
      <c r="X26" s="55">
        <f t="shared" si="3"/>
        <v>1211400</v>
      </c>
      <c r="Y26" s="30">
        <f t="shared" si="0"/>
        <v>0</v>
      </c>
    </row>
    <row r="27" spans="1:25">
      <c r="A27" s="27">
        <v>988</v>
      </c>
      <c r="B27" s="44" t="s">
        <v>25</v>
      </c>
      <c r="C27" s="29" t="s">
        <v>22</v>
      </c>
      <c r="D27" s="8" t="s">
        <v>136</v>
      </c>
      <c r="E27" s="13">
        <v>114029.14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8491.33</v>
      </c>
      <c r="L27" s="13">
        <v>248900.86</v>
      </c>
      <c r="M27" s="13">
        <v>0</v>
      </c>
      <c r="N27" s="13">
        <v>0</v>
      </c>
      <c r="O27" s="13">
        <v>0</v>
      </c>
      <c r="P27" s="13"/>
      <c r="Q27" s="13">
        <v>0</v>
      </c>
      <c r="R27" s="17">
        <f t="shared" si="1"/>
        <v>371421.32999999996</v>
      </c>
      <c r="S27" s="34">
        <f t="shared" si="2"/>
        <v>257392.18999999994</v>
      </c>
      <c r="U27" t="s">
        <v>20</v>
      </c>
      <c r="V27" t="s">
        <v>26</v>
      </c>
      <c r="X27" s="55">
        <f t="shared" si="3"/>
        <v>257392.18999999997</v>
      </c>
      <c r="Y27" s="30">
        <f t="shared" si="0"/>
        <v>0</v>
      </c>
    </row>
    <row r="28" spans="1:25">
      <c r="A28" s="27">
        <v>1004</v>
      </c>
      <c r="B28" s="44" t="s">
        <v>30</v>
      </c>
      <c r="C28" s="29" t="s">
        <v>22</v>
      </c>
      <c r="D28" s="8" t="s">
        <v>136</v>
      </c>
      <c r="E28" s="13">
        <v>114029.14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8">
        <v>8491.33</v>
      </c>
      <c r="L28" s="18">
        <v>18500.86</v>
      </c>
      <c r="M28" s="13">
        <v>0</v>
      </c>
      <c r="N28" s="13">
        <v>0</v>
      </c>
      <c r="O28" s="13">
        <v>0</v>
      </c>
      <c r="P28" s="13"/>
      <c r="Q28" s="13">
        <v>0</v>
      </c>
      <c r="R28" s="17">
        <f t="shared" si="1"/>
        <v>141021.33000000002</v>
      </c>
      <c r="S28" s="34">
        <f t="shared" si="2"/>
        <v>26992.190000000017</v>
      </c>
      <c r="U28" t="s">
        <v>20</v>
      </c>
      <c r="V28" t="s">
        <v>26</v>
      </c>
      <c r="X28" s="55">
        <f t="shared" si="3"/>
        <v>26992.190000000002</v>
      </c>
      <c r="Y28" s="30">
        <f t="shared" si="0"/>
        <v>0</v>
      </c>
    </row>
    <row r="29" spans="1:25" ht="30">
      <c r="A29" s="27">
        <v>1487</v>
      </c>
      <c r="B29" s="44" t="s">
        <v>130</v>
      </c>
      <c r="C29" s="29" t="s">
        <v>131</v>
      </c>
      <c r="D29" s="28" t="s">
        <v>144</v>
      </c>
      <c r="E29" s="13">
        <v>213087.16</v>
      </c>
      <c r="F29" s="13">
        <v>0</v>
      </c>
      <c r="G29" s="13">
        <v>117925</v>
      </c>
      <c r="H29" s="24">
        <v>41584.82</v>
      </c>
      <c r="I29" s="13">
        <v>30500.97</v>
      </c>
      <c r="J29" s="13">
        <v>3982</v>
      </c>
      <c r="K29" s="13">
        <v>26438.09</v>
      </c>
      <c r="L29" s="13">
        <v>54000</v>
      </c>
      <c r="M29" s="13">
        <v>4805.87</v>
      </c>
      <c r="N29" s="13">
        <v>17052.330000000002</v>
      </c>
      <c r="O29" s="13">
        <v>38762.910000000003</v>
      </c>
      <c r="P29" s="13">
        <v>0</v>
      </c>
      <c r="Q29" s="13">
        <v>17000</v>
      </c>
      <c r="R29" s="17">
        <f t="shared" si="1"/>
        <v>565139.15000000014</v>
      </c>
      <c r="S29" s="34">
        <f t="shared" si="2"/>
        <v>352051.99000000011</v>
      </c>
      <c r="U29" t="s">
        <v>26</v>
      </c>
      <c r="V29" t="s">
        <v>26</v>
      </c>
      <c r="X29" s="55">
        <f t="shared" si="3"/>
        <v>217074.66</v>
      </c>
      <c r="Y29" s="30">
        <f t="shared" si="0"/>
        <v>134977.33000000002</v>
      </c>
    </row>
    <row r="30" spans="1:25">
      <c r="A30" s="27">
        <v>1573</v>
      </c>
      <c r="B30" s="44" t="s">
        <v>34</v>
      </c>
      <c r="C30" s="29" t="s">
        <v>22</v>
      </c>
      <c r="D30" s="8" t="s">
        <v>136</v>
      </c>
      <c r="E30" s="39">
        <v>114029.14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8">
        <v>8491.33</v>
      </c>
      <c r="L30" s="18">
        <v>290300.86</v>
      </c>
      <c r="M30" s="13">
        <v>0</v>
      </c>
      <c r="N30" s="13">
        <v>0</v>
      </c>
      <c r="O30" s="13">
        <v>0</v>
      </c>
      <c r="P30" s="13"/>
      <c r="Q30" s="13">
        <v>0</v>
      </c>
      <c r="R30" s="17">
        <f t="shared" si="1"/>
        <v>412821.32999999996</v>
      </c>
      <c r="S30" s="34">
        <f t="shared" si="2"/>
        <v>298792.18999999994</v>
      </c>
      <c r="U30" t="s">
        <v>20</v>
      </c>
      <c r="V30" t="s">
        <v>26</v>
      </c>
      <c r="X30" s="55">
        <f t="shared" si="3"/>
        <v>298792.19</v>
      </c>
      <c r="Y30" s="30">
        <f t="shared" si="0"/>
        <v>0</v>
      </c>
    </row>
    <row r="31" spans="1:25">
      <c r="A31" s="16">
        <v>1633</v>
      </c>
      <c r="B31" s="45" t="s">
        <v>102</v>
      </c>
      <c r="C31" s="29" t="s">
        <v>45</v>
      </c>
      <c r="D31" s="28" t="s">
        <v>136</v>
      </c>
      <c r="E31" s="70">
        <v>942784.66999999993</v>
      </c>
      <c r="F31" s="70">
        <v>0</v>
      </c>
      <c r="G31" s="70">
        <v>21600</v>
      </c>
      <c r="H31" s="71">
        <v>21087.45</v>
      </c>
      <c r="I31" s="70">
        <v>59435.75</v>
      </c>
      <c r="J31" s="70">
        <v>0</v>
      </c>
      <c r="K31" s="70">
        <v>8800</v>
      </c>
      <c r="L31" s="70">
        <v>339245.85</v>
      </c>
      <c r="M31" s="70">
        <v>11982.94</v>
      </c>
      <c r="N31" s="70">
        <v>5676.75</v>
      </c>
      <c r="O31" s="13">
        <v>0</v>
      </c>
      <c r="P31" s="13">
        <v>0</v>
      </c>
      <c r="Q31" s="13">
        <v>0</v>
      </c>
      <c r="R31" s="17">
        <f t="shared" si="1"/>
        <v>1410613.4099999997</v>
      </c>
      <c r="S31" s="34">
        <f t="shared" si="2"/>
        <v>467828.73999999976</v>
      </c>
      <c r="U31" t="s">
        <v>20</v>
      </c>
      <c r="V31" t="s">
        <v>26</v>
      </c>
      <c r="X31" s="55">
        <f t="shared" si="3"/>
        <v>440551.99</v>
      </c>
      <c r="Y31" s="30">
        <f t="shared" si="0"/>
        <v>27276.75</v>
      </c>
    </row>
    <row r="32" spans="1:25">
      <c r="A32" s="9">
        <v>1635</v>
      </c>
      <c r="B32" s="44" t="s">
        <v>99</v>
      </c>
      <c r="C32" s="29" t="s">
        <v>45</v>
      </c>
      <c r="D32" s="28" t="s">
        <v>136</v>
      </c>
      <c r="E32" s="70">
        <v>201423.43999999997</v>
      </c>
      <c r="F32" s="70">
        <v>0</v>
      </c>
      <c r="G32" s="70">
        <v>0</v>
      </c>
      <c r="H32" s="69">
        <v>0</v>
      </c>
      <c r="I32" s="70">
        <v>0</v>
      </c>
      <c r="J32" s="70">
        <v>0</v>
      </c>
      <c r="K32" s="70">
        <v>0</v>
      </c>
      <c r="L32" s="70">
        <v>43902.71</v>
      </c>
      <c r="M32" s="70">
        <v>1002.47</v>
      </c>
      <c r="N32" s="70">
        <v>3083.1000000000004</v>
      </c>
      <c r="O32" s="13">
        <v>0</v>
      </c>
      <c r="P32" s="13">
        <v>0</v>
      </c>
      <c r="Q32" s="13">
        <v>0</v>
      </c>
      <c r="R32" s="17">
        <f t="shared" si="1"/>
        <v>249411.71999999997</v>
      </c>
      <c r="S32" s="34">
        <f t="shared" si="2"/>
        <v>47988.28</v>
      </c>
      <c r="U32" t="s">
        <v>20</v>
      </c>
      <c r="V32" t="s">
        <v>26</v>
      </c>
      <c r="X32" s="55">
        <f t="shared" si="3"/>
        <v>44905.18</v>
      </c>
      <c r="Y32" s="30">
        <f t="shared" si="0"/>
        <v>3083.1000000000004</v>
      </c>
    </row>
    <row r="33" spans="1:26">
      <c r="A33" s="27">
        <v>1732</v>
      </c>
      <c r="B33" s="44" t="s">
        <v>36</v>
      </c>
      <c r="C33" s="29" t="s">
        <v>22</v>
      </c>
      <c r="D33" s="8" t="s">
        <v>136</v>
      </c>
      <c r="E33" s="13">
        <v>114029.14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8">
        <v>8491.33</v>
      </c>
      <c r="L33" s="18">
        <v>18500.86</v>
      </c>
      <c r="M33" s="13">
        <v>0</v>
      </c>
      <c r="N33" s="13">
        <v>0</v>
      </c>
      <c r="O33" s="13">
        <v>0</v>
      </c>
      <c r="P33" s="13"/>
      <c r="Q33" s="13">
        <v>0</v>
      </c>
      <c r="R33" s="17">
        <f t="shared" si="1"/>
        <v>141021.33000000002</v>
      </c>
      <c r="S33" s="34">
        <f t="shared" si="2"/>
        <v>26992.190000000017</v>
      </c>
      <c r="U33" t="s">
        <v>20</v>
      </c>
      <c r="V33" t="s">
        <v>26</v>
      </c>
      <c r="X33" s="55">
        <f t="shared" si="3"/>
        <v>26992.190000000002</v>
      </c>
      <c r="Y33" s="30">
        <f t="shared" si="0"/>
        <v>0</v>
      </c>
    </row>
    <row r="34" spans="1:26">
      <c r="A34" s="27">
        <v>1733</v>
      </c>
      <c r="B34" s="44" t="s">
        <v>37</v>
      </c>
      <c r="C34" s="29" t="s">
        <v>22</v>
      </c>
      <c r="D34" s="8" t="s">
        <v>136</v>
      </c>
      <c r="E34" s="13">
        <v>114029.14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8">
        <v>8491.33</v>
      </c>
      <c r="L34" s="18">
        <v>18500.86</v>
      </c>
      <c r="M34" s="13">
        <v>0</v>
      </c>
      <c r="N34" s="13">
        <v>0</v>
      </c>
      <c r="O34" s="13">
        <v>0</v>
      </c>
      <c r="P34" s="13"/>
      <c r="Q34" s="13">
        <v>0</v>
      </c>
      <c r="R34" s="17">
        <f t="shared" si="1"/>
        <v>141021.33000000002</v>
      </c>
      <c r="S34" s="34">
        <f t="shared" si="2"/>
        <v>26992.190000000017</v>
      </c>
      <c r="U34" t="s">
        <v>20</v>
      </c>
      <c r="V34" t="s">
        <v>26</v>
      </c>
      <c r="X34" s="55">
        <f t="shared" si="3"/>
        <v>26992.190000000002</v>
      </c>
      <c r="Y34" s="30">
        <f t="shared" si="0"/>
        <v>0</v>
      </c>
    </row>
    <row r="35" spans="1:26">
      <c r="A35" s="27">
        <v>1977</v>
      </c>
      <c r="B35" s="44" t="s">
        <v>39</v>
      </c>
      <c r="C35" s="29" t="s">
        <v>22</v>
      </c>
      <c r="D35" s="8" t="s">
        <v>136</v>
      </c>
      <c r="E35" s="13">
        <v>114029.14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8">
        <v>8491.33</v>
      </c>
      <c r="L35" s="18">
        <v>641900.86</v>
      </c>
      <c r="M35" s="13">
        <v>0</v>
      </c>
      <c r="N35" s="13">
        <v>0</v>
      </c>
      <c r="O35" s="13">
        <v>0</v>
      </c>
      <c r="P35" s="13"/>
      <c r="Q35" s="13">
        <v>0</v>
      </c>
      <c r="R35" s="17">
        <f t="shared" si="1"/>
        <v>764421.33</v>
      </c>
      <c r="S35" s="34">
        <f t="shared" si="2"/>
        <v>650392.18999999994</v>
      </c>
      <c r="U35" t="s">
        <v>20</v>
      </c>
      <c r="V35" t="s">
        <v>26</v>
      </c>
      <c r="X35" s="55">
        <f t="shared" si="3"/>
        <v>650392.18999999994</v>
      </c>
      <c r="Y35" s="30">
        <f t="shared" si="0"/>
        <v>0</v>
      </c>
    </row>
    <row r="36" spans="1:26">
      <c r="A36" s="16">
        <v>3131</v>
      </c>
      <c r="B36" s="45" t="s">
        <v>103</v>
      </c>
      <c r="C36" s="29" t="s">
        <v>45</v>
      </c>
      <c r="D36" s="28" t="s">
        <v>136</v>
      </c>
      <c r="E36" s="70">
        <v>0</v>
      </c>
      <c r="F36" s="70">
        <v>0</v>
      </c>
      <c r="G36" s="70">
        <v>0</v>
      </c>
      <c r="H36" s="71">
        <v>0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70">
        <v>0</v>
      </c>
      <c r="R36" s="17">
        <f t="shared" si="1"/>
        <v>0</v>
      </c>
      <c r="S36" s="34">
        <f t="shared" si="2"/>
        <v>0</v>
      </c>
      <c r="U36" t="s">
        <v>20</v>
      </c>
      <c r="V36" t="s">
        <v>26</v>
      </c>
      <c r="X36" s="55">
        <f t="shared" si="3"/>
        <v>0</v>
      </c>
      <c r="Y36" s="30">
        <f t="shared" si="0"/>
        <v>0</v>
      </c>
    </row>
    <row r="37" spans="1:26" ht="30">
      <c r="A37" s="16">
        <v>3132</v>
      </c>
      <c r="B37" s="45" t="s">
        <v>101</v>
      </c>
      <c r="C37" s="29" t="s">
        <v>45</v>
      </c>
      <c r="D37" s="28" t="s">
        <v>136</v>
      </c>
      <c r="E37" s="70">
        <v>327651.81</v>
      </c>
      <c r="F37" s="70">
        <v>0</v>
      </c>
      <c r="G37" s="70">
        <v>0</v>
      </c>
      <c r="H37" s="71">
        <v>9595.41</v>
      </c>
      <c r="I37" s="70">
        <v>0</v>
      </c>
      <c r="J37" s="70">
        <v>0</v>
      </c>
      <c r="K37" s="70">
        <v>17712</v>
      </c>
      <c r="L37" s="70">
        <v>136862.31</v>
      </c>
      <c r="M37" s="70">
        <v>252832.78</v>
      </c>
      <c r="N37" s="70">
        <v>535.1</v>
      </c>
      <c r="O37" s="70">
        <v>0</v>
      </c>
      <c r="P37" s="70">
        <v>0</v>
      </c>
      <c r="Q37" s="70">
        <v>0</v>
      </c>
      <c r="R37" s="17">
        <f t="shared" si="1"/>
        <v>745189.40999999992</v>
      </c>
      <c r="S37" s="34">
        <f t="shared" si="2"/>
        <v>417537.59999999992</v>
      </c>
      <c r="U37" t="s">
        <v>20</v>
      </c>
      <c r="V37" t="s">
        <v>26</v>
      </c>
      <c r="X37" s="55">
        <f t="shared" si="3"/>
        <v>417002.5</v>
      </c>
      <c r="Y37" s="30">
        <f t="shared" si="0"/>
        <v>535.1</v>
      </c>
    </row>
    <row r="38" spans="1:26">
      <c r="A38" s="31" t="s">
        <v>132</v>
      </c>
      <c r="B38" s="48"/>
      <c r="C38" s="31"/>
      <c r="D38" s="31"/>
      <c r="E38" s="22">
        <f>SUM(E3:E37)</f>
        <v>11807254.890000004</v>
      </c>
      <c r="F38" s="22">
        <f t="shared" ref="F38:S38" si="4">SUM(F3:F37)</f>
        <v>0</v>
      </c>
      <c r="G38" s="22">
        <f t="shared" si="4"/>
        <v>175525</v>
      </c>
      <c r="H38" s="22">
        <f t="shared" si="4"/>
        <v>580550.69000000006</v>
      </c>
      <c r="I38" s="22">
        <f t="shared" si="4"/>
        <v>240752.75000000003</v>
      </c>
      <c r="J38" s="22">
        <f t="shared" si="4"/>
        <v>939250.25</v>
      </c>
      <c r="K38" s="22">
        <f t="shared" si="4"/>
        <v>5529852.5699999919</v>
      </c>
      <c r="L38" s="22">
        <f t="shared" si="4"/>
        <v>7603022.370000001</v>
      </c>
      <c r="M38" s="22">
        <f t="shared" si="4"/>
        <v>588484.72</v>
      </c>
      <c r="N38" s="22">
        <f t="shared" si="4"/>
        <v>49288.18</v>
      </c>
      <c r="O38" s="22">
        <f t="shared" si="4"/>
        <v>121962.91</v>
      </c>
      <c r="P38" s="22">
        <f t="shared" si="4"/>
        <v>3115.95</v>
      </c>
      <c r="Q38" s="22">
        <f t="shared" si="4"/>
        <v>17000</v>
      </c>
      <c r="R38" s="22">
        <f t="shared" si="4"/>
        <v>27656060.279999979</v>
      </c>
      <c r="S38" s="22">
        <f t="shared" si="4"/>
        <v>15848805.389999988</v>
      </c>
      <c r="X38" s="22">
        <f>SUM(X3:X37)</f>
        <v>15623992.209999988</v>
      </c>
      <c r="Y38" s="22">
        <f>SUM(Y3:Y37)</f>
        <v>224813.18000000002</v>
      </c>
    </row>
    <row r="39" spans="1:26">
      <c r="B39" s="49"/>
      <c r="L39" s="3"/>
      <c r="X39" s="72"/>
      <c r="Y39" s="30"/>
    </row>
    <row r="40" spans="1:26">
      <c r="W40" t="s">
        <v>154</v>
      </c>
      <c r="X40" t="s">
        <v>150</v>
      </c>
      <c r="Y40" t="s">
        <v>151</v>
      </c>
    </row>
    <row r="41" spans="1:26">
      <c r="W41" t="s">
        <v>22</v>
      </c>
      <c r="X41" s="55">
        <f>SUMIF($C$3:$C$37,$W41,X$3:X$37)</f>
        <v>2498953.1399999997</v>
      </c>
      <c r="Y41" s="55">
        <f>SUMIF($C$3:$C$37,$W41,Y$3:Y$37)</f>
        <v>0</v>
      </c>
      <c r="Z41" s="55">
        <f>SUM(X41:Y41)</f>
        <v>2498953.1399999997</v>
      </c>
    </row>
    <row r="42" spans="1:26">
      <c r="W42" t="s">
        <v>45</v>
      </c>
      <c r="X42" s="55">
        <f t="shared" ref="X42:Y44" si="5">SUMIF($C$3:$C$37,$W42,X$3:X$37)</f>
        <v>12432164.409999991</v>
      </c>
      <c r="Y42" s="55">
        <f t="shared" si="5"/>
        <v>89835.85</v>
      </c>
      <c r="Z42" s="55">
        <f t="shared" ref="Z42:Z45" si="6">SUM(X42:Y42)</f>
        <v>12522000.25999999</v>
      </c>
    </row>
    <row r="43" spans="1:26">
      <c r="W43" t="s">
        <v>122</v>
      </c>
      <c r="X43" s="55">
        <f t="shared" si="5"/>
        <v>475800</v>
      </c>
      <c r="Y43" s="55">
        <f t="shared" si="5"/>
        <v>0</v>
      </c>
      <c r="Z43" s="55">
        <f t="shared" si="6"/>
        <v>475800</v>
      </c>
    </row>
    <row r="44" spans="1:26">
      <c r="W44" t="s">
        <v>131</v>
      </c>
      <c r="X44" s="55">
        <f t="shared" si="5"/>
        <v>217074.66</v>
      </c>
      <c r="Y44" s="55">
        <f t="shared" si="5"/>
        <v>134977.33000000002</v>
      </c>
      <c r="Z44" s="55">
        <f t="shared" si="6"/>
        <v>352051.99</v>
      </c>
    </row>
    <row r="45" spans="1:26">
      <c r="W45" s="53" t="s">
        <v>132</v>
      </c>
      <c r="X45" s="76">
        <f>SUM(X41:X44)</f>
        <v>15623992.20999999</v>
      </c>
      <c r="Y45" s="76">
        <f>SUM(Y41:Y44)</f>
        <v>224813.18000000002</v>
      </c>
      <c r="Z45" s="55">
        <f t="shared" si="6"/>
        <v>15848805.389999989</v>
      </c>
    </row>
  </sheetData>
  <autoFilter ref="A2:Y38" xr:uid="{00000000-0009-0000-0000-000002000000}"/>
  <mergeCells count="2">
    <mergeCell ref="E1:Q1"/>
    <mergeCell ref="X1:Y1"/>
  </mergeCells>
  <dataValidations count="1">
    <dataValidation type="list" showInputMessage="1" showErrorMessage="1" promptTitle="=Fonte de Recursos" prompt="- Escolher entre as opções da lista suspensa (seta ao lado) a fonte de recursos_x000a_- Caso a UC receba recursos de mais de uma fonte incluir uma nova linha na planilha" sqref="D33:D35" xr:uid="{00000000-0002-0000-0200-000000000000}">
      <formula1>FonteRecurso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 Contrapartida 2016</vt:lpstr>
      <vt:lpstr>Contrapartida Fase II</vt:lpstr>
      <vt:lpstr>Contrapartida 2016 FT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Barbosa Silva</dc:creator>
  <cp:keywords/>
  <dc:description/>
  <cp:lastModifiedBy>Edegar Bernardes Silva</cp:lastModifiedBy>
  <cp:revision/>
  <dcterms:created xsi:type="dcterms:W3CDTF">2016-05-11T17:37:27Z</dcterms:created>
  <dcterms:modified xsi:type="dcterms:W3CDTF">2018-01-23T20:08:20Z</dcterms:modified>
  <cp:category/>
  <cp:contentStatus/>
</cp:coreProperties>
</file>