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egar.silva\OneDrive - Fundo Brasileiro para a Biodiversidade\ARPA\Dados Financeiros\Contrapartida Governamental\2017\"/>
    </mc:Choice>
  </mc:AlternateContent>
  <bookViews>
    <workbookView xWindow="0" yWindow="0" windowWidth="20490" windowHeight="8840" tabRatio="926" firstSheet="1" activeTab="1"/>
  </bookViews>
  <sheets>
    <sheet name="Instruções" sheetId="12" state="hidden" r:id="rId1"/>
    <sheet name="Resumo todos - 2017" sheetId="13" r:id="rId2"/>
    <sheet name="Por OG" sheetId="14" r:id="rId3"/>
    <sheet name="Contrapartida_2018" sheetId="1" state="hidden" r:id="rId4"/>
    <sheet name="Plan1" sheetId="2" state="hidden" r:id="rId5"/>
  </sheets>
  <externalReferences>
    <externalReference r:id="rId6"/>
  </externalReferences>
  <definedNames>
    <definedName name="__xlnm__FilterDatabase" localSheetId="3">Contrapartida_2018!$A$3:$I$3</definedName>
    <definedName name="__xlnm__FilterDatabase_0" localSheetId="3">Contrapartida_2018!$A$3:$I$3</definedName>
    <definedName name="__xlnm__FilterDatabase_0_0" localSheetId="3">Contrapartida_2018!$A$3:$I$3</definedName>
    <definedName name="_FilterDatabase_0" localSheetId="3">Contrapartida_2018!$A$3:$I$3</definedName>
    <definedName name="_FilterDatabase_0_0" localSheetId="3">Contrapartida_2018!$A$3:$I$3</definedName>
    <definedName name="_FilterDatabase_0_0_0" localSheetId="3">Contrapartida_2018!$A$3:$I$3</definedName>
    <definedName name="_xlnm._FilterDatabase" localSheetId="3" hidden="1">Contrapartida_2018!$A$3:$L$3</definedName>
    <definedName name="_xlnm._FilterDatabase" localSheetId="1" hidden="1">'Resumo todos - 2017'!$A$3:$L$3</definedName>
    <definedName name="FonteRecurso">Plan1!$A$5:$A$9</definedName>
  </definedNames>
  <calcPr calcId="162913"/>
</workbook>
</file>

<file path=xl/calcChain.xml><?xml version="1.0" encoding="utf-8"?>
<calcChain xmlns="http://schemas.openxmlformats.org/spreadsheetml/2006/main">
  <c r="E54" i="13" l="1"/>
  <c r="E53" i="13"/>
  <c r="E52" i="13"/>
  <c r="E50" i="13"/>
  <c r="E42" i="13"/>
  <c r="E95" i="13"/>
  <c r="E86" i="13"/>
  <c r="E44" i="13"/>
  <c r="E89" i="13"/>
  <c r="K77" i="13"/>
  <c r="K63" i="13"/>
  <c r="K64" i="13"/>
  <c r="K73" i="13"/>
  <c r="K72" i="13"/>
  <c r="K84" i="13"/>
  <c r="K62" i="13"/>
  <c r="K58" i="13"/>
  <c r="K80" i="13"/>
  <c r="K45" i="13"/>
  <c r="K4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C10" i="14" s="1"/>
  <c r="L4" i="13"/>
  <c r="C3" i="14" s="1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C5" i="14" s="1"/>
  <c r="K4" i="13"/>
  <c r="D3" i="14" s="1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D5" i="14" s="1"/>
  <c r="K30" i="13"/>
  <c r="K33" i="13"/>
  <c r="K34" i="13"/>
  <c r="K35" i="13"/>
  <c r="K36" i="13"/>
  <c r="K38" i="13"/>
  <c r="K32" i="13"/>
  <c r="K37" i="13"/>
  <c r="K89" i="13"/>
  <c r="K39" i="13"/>
  <c r="K40" i="13"/>
  <c r="K31" i="13"/>
  <c r="K42" i="13"/>
  <c r="K43" i="13"/>
  <c r="K81" i="13"/>
  <c r="K44" i="13"/>
  <c r="K86" i="13"/>
  <c r="K46" i="13"/>
  <c r="K95" i="13"/>
  <c r="K47" i="13"/>
  <c r="K93" i="13"/>
  <c r="K48" i="13"/>
  <c r="K49" i="13"/>
  <c r="K59" i="13"/>
  <c r="K57" i="13"/>
  <c r="K50" i="13"/>
  <c r="K51" i="13"/>
  <c r="K52" i="13"/>
  <c r="K53" i="13"/>
  <c r="K55" i="13"/>
  <c r="K56" i="13"/>
  <c r="K54" i="13"/>
  <c r="K83" i="13"/>
  <c r="K90" i="13"/>
  <c r="K82" i="13"/>
  <c r="K60" i="13"/>
  <c r="K66" i="13"/>
  <c r="K61" i="13"/>
  <c r="K65" i="13"/>
  <c r="K67" i="13"/>
  <c r="K92" i="13"/>
  <c r="K69" i="13"/>
  <c r="K71" i="13"/>
  <c r="K94" i="13"/>
  <c r="K74" i="13"/>
  <c r="K101" i="13"/>
  <c r="K100" i="13"/>
  <c r="K99" i="13"/>
  <c r="K68" i="13"/>
  <c r="K97" i="13"/>
  <c r="K91" i="13"/>
  <c r="K85" i="13"/>
  <c r="K70" i="13"/>
  <c r="K75" i="13"/>
  <c r="K88" i="13"/>
  <c r="K96" i="13"/>
  <c r="K76" i="13"/>
  <c r="K78" i="13"/>
  <c r="K87" i="13"/>
  <c r="K79" i="13"/>
  <c r="K102" i="13"/>
  <c r="K103" i="13"/>
  <c r="K104" i="13"/>
  <c r="K105" i="13"/>
  <c r="K106" i="13"/>
  <c r="K107" i="13"/>
  <c r="K108" i="13"/>
  <c r="K109" i="13"/>
  <c r="D8" i="14" s="1"/>
  <c r="K110" i="13"/>
  <c r="K111" i="13"/>
  <c r="K112" i="13"/>
  <c r="K113" i="13"/>
  <c r="K114" i="13"/>
  <c r="K115" i="13"/>
  <c r="K116" i="13"/>
  <c r="K117" i="13"/>
  <c r="K118" i="13"/>
  <c r="K119" i="13"/>
  <c r="K120" i="13"/>
  <c r="D10" i="14" s="1"/>
  <c r="K98" i="13"/>
  <c r="D7" i="14" l="1"/>
  <c r="D6" i="14"/>
  <c r="C8" i="14"/>
  <c r="D4" i="14"/>
  <c r="C9" i="14"/>
  <c r="D9" i="14"/>
  <c r="C4" i="14"/>
  <c r="C7" i="14"/>
  <c r="I13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5" i="13"/>
  <c r="L34" i="13"/>
  <c r="L33" i="13"/>
  <c r="L32" i="13"/>
  <c r="L31" i="13"/>
  <c r="L30" i="13"/>
  <c r="C6" i="14" l="1"/>
  <c r="C12" i="14" s="1"/>
  <c r="D12" i="14"/>
  <c r="H122" i="13"/>
  <c r="J122" i="13"/>
  <c r="BM4" i="13"/>
  <c r="BL4" i="13"/>
  <c r="L122" i="13" l="1"/>
  <c r="K122" i="13"/>
  <c r="I122" i="13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H122" i="1" l="1"/>
  <c r="I122" i="1"/>
  <c r="J122" i="1"/>
  <c r="L122" i="1"/>
  <c r="K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K122" i="1" l="1"/>
</calcChain>
</file>

<file path=xl/sharedStrings.xml><?xml version="1.0" encoding="utf-8"?>
<sst xmlns="http://schemas.openxmlformats.org/spreadsheetml/2006/main" count="707" uniqueCount="185">
  <si>
    <t>UC</t>
  </si>
  <si>
    <t>Salários (custos diretos e indiretos)</t>
  </si>
  <si>
    <t>RDS Amanã</t>
  </si>
  <si>
    <t>AM</t>
  </si>
  <si>
    <t>RDS Cujubim</t>
  </si>
  <si>
    <t>RDS Rio Amapá</t>
  </si>
  <si>
    <t>RDS Uatumã</t>
  </si>
  <si>
    <t>PE Rio Negro Setor Norte</t>
  </si>
  <si>
    <t>RESEX Rio Gregório</t>
  </si>
  <si>
    <t>RDS do Juma</t>
  </si>
  <si>
    <t>RDS Rio Negro</t>
  </si>
  <si>
    <t>RDS Igapó-Açu</t>
  </si>
  <si>
    <t>RESEX Canutama</t>
  </si>
  <si>
    <t>RDS do Rio Madeira</t>
  </si>
  <si>
    <t>RDS do Iratapuru</t>
  </si>
  <si>
    <t>AP</t>
  </si>
  <si>
    <t>ICMBio</t>
  </si>
  <si>
    <t>ESEC Rio Acre</t>
  </si>
  <si>
    <t>REBIO Lago Piratuba</t>
  </si>
  <si>
    <t>RESEX Barreiro das Antas</t>
  </si>
  <si>
    <t>RESEX Chico Mendes</t>
  </si>
  <si>
    <t>RESEX Baixo Juruá</t>
  </si>
  <si>
    <t>RESEX Médio Juruá</t>
  </si>
  <si>
    <t>RESEX Rio Jutaí</t>
  </si>
  <si>
    <t>RESEX Rio Ouro Preto</t>
  </si>
  <si>
    <t>RESEX Riozinho da Liberdade</t>
  </si>
  <si>
    <t>RESEX Verde para Sempre</t>
  </si>
  <si>
    <t>RESEX Rio Unini</t>
  </si>
  <si>
    <t>RESEX Arapixi</t>
  </si>
  <si>
    <t>RESEX Rio Cajari</t>
  </si>
  <si>
    <t>RESEX Renascer</t>
  </si>
  <si>
    <t>PE Serra Ricardo Franco</t>
  </si>
  <si>
    <t>MT</t>
  </si>
  <si>
    <t>ESEC Rio Ronuro</t>
  </si>
  <si>
    <t>RESEX Guariba-Roosevelt</t>
  </si>
  <si>
    <t>PE Xingu</t>
  </si>
  <si>
    <t>ESEC do Rio Roosevelt</t>
  </si>
  <si>
    <t>PE Serra dos Martírios/Andorinhas</t>
  </si>
  <si>
    <t>PA</t>
  </si>
  <si>
    <t>REBIO Maicuru</t>
  </si>
  <si>
    <t>ESEC Grão Pará</t>
  </si>
  <si>
    <t>RO</t>
  </si>
  <si>
    <t>RESEX Rio Preto Jacundá</t>
  </si>
  <si>
    <t>PE Corumbiara</t>
  </si>
  <si>
    <t>TO</t>
  </si>
  <si>
    <t>AC</t>
  </si>
  <si>
    <t>REBIO Nascentes da Serra do Cachimbo</t>
  </si>
  <si>
    <t>ESEC Samuel</t>
  </si>
  <si>
    <t>PE Serra dos Reis</t>
  </si>
  <si>
    <t>RDS Mamirauá</t>
  </si>
  <si>
    <t>PARNA Mapinguari</t>
  </si>
  <si>
    <t>ESEC Alto Maués</t>
  </si>
  <si>
    <t>ESEC Jutaí Solimões</t>
  </si>
  <si>
    <t>RESEX Maracanã/Gestão integrada com RESEX Chocoaré-Mato Grosso; RESEX Cuinarana; RESEX Mestre Lucindo</t>
  </si>
  <si>
    <t>PE Rio Negro Setor Sul/Gestao integrada com RDS Puranga Conquista</t>
  </si>
  <si>
    <t xml:space="preserve">Fonte de Recurso </t>
  </si>
  <si>
    <t>TOTAL</t>
  </si>
  <si>
    <t>ESEC da Terra do Meio</t>
  </si>
  <si>
    <t>PARNA de Anavilhanas</t>
  </si>
  <si>
    <t>ESEC de Maracá</t>
  </si>
  <si>
    <t>ESEC de Maracá-Jipioca</t>
  </si>
  <si>
    <t>ESEC de Niquiá</t>
  </si>
  <si>
    <t>ESEC do Jari</t>
  </si>
  <si>
    <t>ESEC Juami-Japurá</t>
  </si>
  <si>
    <t>PARNA da Amazônia</t>
  </si>
  <si>
    <t>PARNA da Serra do Divisor</t>
  </si>
  <si>
    <t>PARNA da Serra do Pardo</t>
  </si>
  <si>
    <t>PARNA de Pacaás Novos</t>
  </si>
  <si>
    <t>PARNA do Cabo Orange</t>
  </si>
  <si>
    <t>PARNA do Jaú</t>
  </si>
  <si>
    <t>PARNA do Monte Roraima</t>
  </si>
  <si>
    <t>PARNA do Viruá</t>
  </si>
  <si>
    <t>PARNA Montanhas do Tumucumaque</t>
  </si>
  <si>
    <t>PARNA Serra da Cutia</t>
  </si>
  <si>
    <t>PARNA Serra da Mocidade</t>
  </si>
  <si>
    <t>REBIO do Abufari</t>
  </si>
  <si>
    <t>REBIO do Guaporé</t>
  </si>
  <si>
    <t>REBIO do Gurupi</t>
  </si>
  <si>
    <t>REBIO do Jaru</t>
  </si>
  <si>
    <t>REBIO do Rio Trombetas</t>
  </si>
  <si>
    <t>REBIO do Tapirapé</t>
  </si>
  <si>
    <t>REBIO de Uatumã</t>
  </si>
  <si>
    <t>RDS Itatupã-Baquiá</t>
  </si>
  <si>
    <t>RESEX Auati-Paraná</t>
  </si>
  <si>
    <t>RESEX Marinha Chocoaré-Mato Grosso/Gestão integrada com RESEX Maracanã; RESEX Mestre Lucindo; RESEX Cuinarana</t>
  </si>
  <si>
    <t>RESEX de São João da Ponta/Gestão integrada com RESEX Mãe Grande de Curuçá e RESEX Marinha Mocapajuba</t>
  </si>
  <si>
    <t>RESEX do Cazumbá-Iracema</t>
  </si>
  <si>
    <t>RESEX do Rio Cautário</t>
  </si>
  <si>
    <t>RESEX Ipaú-Anilzinho</t>
  </si>
  <si>
    <t>RESEX do Lago do Capanã Grande</t>
  </si>
  <si>
    <t>RESEX Mãe Grande de Curuçá/Gestão integrada com RESEX Marinha Mocapajuba e RESEX de São João da Ponta</t>
  </si>
  <si>
    <t>RESEX Mapuá</t>
  </si>
  <si>
    <t>RESEX Riozinho do Anfrísio</t>
  </si>
  <si>
    <t>RESEX Tapajós-Arapiuns</t>
  </si>
  <si>
    <t>PARNA do Rio Novo</t>
  </si>
  <si>
    <t>PARNA do Jamanxim</t>
  </si>
  <si>
    <t>RESEX Arióca Pruanã</t>
  </si>
  <si>
    <t>RESEX Alto Tarauacá</t>
  </si>
  <si>
    <t>RESEX de Cururupu</t>
  </si>
  <si>
    <t>RESEX Rio Iriri</t>
  </si>
  <si>
    <t>PARNA do Juruena</t>
  </si>
  <si>
    <t>RESEX Terra Grande Pracuúba</t>
  </si>
  <si>
    <t>PARNA Campos Amazônicos</t>
  </si>
  <si>
    <t>PE Igarapés do Juruena</t>
  </si>
  <si>
    <t>PE Guajará-Mirim</t>
  </si>
  <si>
    <t>ESEC Serra dos Três Irmãos</t>
  </si>
  <si>
    <t>RESEX do Rio Pacaás Novos</t>
  </si>
  <si>
    <t>RESEX Estadual Rio Cautário</t>
  </si>
  <si>
    <t>PE Chandless</t>
  </si>
  <si>
    <t>RDS do Aripuanã/Mosaico Apuí</t>
  </si>
  <si>
    <t>RDS Bararati/ Mosaico Apuí</t>
  </si>
  <si>
    <t>RDS Piagaçú-Purus</t>
  </si>
  <si>
    <t>RDS Uacari</t>
  </si>
  <si>
    <t>RESEX Catuá-Ipixuna</t>
  </si>
  <si>
    <t>RESEX do Guariba/Mosaico Apuí</t>
  </si>
  <si>
    <t>PE Guariba/Mosaico Apuí</t>
  </si>
  <si>
    <t>PE do Sucunduri/Mosaico Apuí</t>
  </si>
  <si>
    <t>PE Cantão</t>
  </si>
  <si>
    <t>RESEX do Médio Purus</t>
  </si>
  <si>
    <t>PARNA Nascentes do Lago Jari</t>
  </si>
  <si>
    <t>RESEX Ituxi</t>
  </si>
  <si>
    <t>RESEX Rio Xingu</t>
  </si>
  <si>
    <t>RDS do Matupiri/Gestão integrada com PE Matupiri</t>
  </si>
  <si>
    <t>PE do Matupiri/Gestão integrada com RDS do Matupiri</t>
  </si>
  <si>
    <t>RESEX Marinha Mocapajuba/Gestão integrada com RESEX Mãe Grande de Curuçá e RESEX de São João da Ponta</t>
  </si>
  <si>
    <t>RESEX Marinha Mestre Lucindo/Gestão integrada com RESEX Maracanã; RESEX Chocoaré-Mato Grosso; RESEX Cuinarana</t>
  </si>
  <si>
    <t>RESEX Marinha Cuinarana/Gestão integrada com RESEX Maracanã; RESEX Chocoaré-Mato Grosso; RESEX Mestre Lucindo</t>
  </si>
  <si>
    <t>RDS Puranga Conquista/Gestão integrada com PE Rio Negro Setor Sul</t>
  </si>
  <si>
    <t>PSA</t>
  </si>
  <si>
    <t>compensação</t>
  </si>
  <si>
    <t>conversão de multas</t>
  </si>
  <si>
    <t>ICMS ecológico</t>
  </si>
  <si>
    <t>REDD+</t>
  </si>
  <si>
    <t>doações não-ARPA</t>
  </si>
  <si>
    <t>outras fontes</t>
  </si>
  <si>
    <t>Se outra fonte de recurso, qual?</t>
  </si>
  <si>
    <t>ID CNUC</t>
  </si>
  <si>
    <t>OG</t>
  </si>
  <si>
    <t>Recursos de Manutenção da UC</t>
  </si>
  <si>
    <t>Recursos de Investimento da UC</t>
  </si>
  <si>
    <t>Total não salarial</t>
  </si>
  <si>
    <t>PE Cristalino I e II</t>
  </si>
  <si>
    <t>Nº de funcionarios em exercicio</t>
  </si>
  <si>
    <t>orçamento do OG</t>
  </si>
  <si>
    <t>Receitas Próprias da UC</t>
  </si>
  <si>
    <t>Dados UC</t>
  </si>
  <si>
    <t>Funcionários</t>
  </si>
  <si>
    <t>Receitas</t>
  </si>
  <si>
    <t>Com salário</t>
  </si>
  <si>
    <t>Totais</t>
  </si>
  <si>
    <t>Nº de funcionarios lotados</t>
  </si>
  <si>
    <t>Atenção, antes de inserir os dados de contrapartida, leia as instruções abaixo!</t>
  </si>
  <si>
    <t>O que considerar como recursos de Manutenção? Custos relacionados a:</t>
  </si>
  <si>
    <t>O que considerar como recursos de Investimento?
Custos relacionados a:</t>
  </si>
  <si>
    <t>Quais serão as fontes de recursos consideradas?</t>
  </si>
  <si>
    <r>
      <t xml:space="preserve">1 - </t>
    </r>
    <r>
      <rPr>
        <sz val="12"/>
        <color theme="2" tint="-0.749992370372631"/>
        <rFont val="Calibri"/>
        <family val="2"/>
      </rPr>
      <t xml:space="preserve">Após selecionar aba correspondente ao OG, detalhar no campo cinza a metodologia de obtenção de dados conforme instruções
</t>
    </r>
    <r>
      <rPr>
        <b/>
        <sz val="12"/>
        <color theme="2" tint="-0.749992370372631"/>
        <rFont val="Calibri"/>
        <family val="2"/>
      </rPr>
      <t>2 -</t>
    </r>
    <r>
      <rPr>
        <sz val="12"/>
        <color theme="2" tint="-0.749992370372631"/>
        <rFont val="Calibri"/>
        <family val="2"/>
      </rPr>
      <t xml:space="preserve"> Preencher os dados sobre funcionários
</t>
    </r>
    <r>
      <rPr>
        <b/>
        <sz val="12"/>
        <color theme="2" tint="-0.749992370372631"/>
        <rFont val="Calibri"/>
        <family val="2"/>
      </rPr>
      <t xml:space="preserve">3 - </t>
    </r>
    <r>
      <rPr>
        <sz val="12"/>
        <color theme="2" tint="-0.749992370372631"/>
        <rFont val="Calibri"/>
        <family val="2"/>
      </rPr>
      <t xml:space="preserve">Preencher os dados sobre receitas:
</t>
    </r>
    <r>
      <rPr>
        <b/>
        <sz val="12"/>
        <color theme="2" tint="-0.749992370372631"/>
        <rFont val="Calibri"/>
        <family val="2"/>
      </rPr>
      <t xml:space="preserve">    a)</t>
    </r>
    <r>
      <rPr>
        <sz val="12"/>
        <color theme="2" tint="-0.749992370372631"/>
        <rFont val="Calibri"/>
        <family val="2"/>
      </rPr>
      <t xml:space="preserve"> Selecionar a fonte de recursos
</t>
    </r>
    <r>
      <rPr>
        <b/>
        <sz val="12"/>
        <color theme="2" tint="-0.749992370372631"/>
        <rFont val="Calibri"/>
        <family val="2"/>
      </rPr>
      <t xml:space="preserve">    b)</t>
    </r>
    <r>
      <rPr>
        <sz val="12"/>
        <color theme="2" tint="-0.749992370372631"/>
        <rFont val="Calibri"/>
        <family val="2"/>
      </rPr>
      <t xml:space="preserve"> Caso não haja a fonte, selecione "outros" e especifique na coluna à direita
</t>
    </r>
    <r>
      <rPr>
        <b/>
        <sz val="12"/>
        <color theme="2" tint="-0.749992370372631"/>
        <rFont val="Calibri"/>
        <family val="2"/>
      </rPr>
      <t xml:space="preserve">    c)</t>
    </r>
    <r>
      <rPr>
        <sz val="12"/>
        <color theme="2" tint="-0.749992370372631"/>
        <rFont val="Calibri"/>
        <family val="2"/>
      </rPr>
      <t xml:space="preserve"> Adicione os recursos de manutenção e de investimento (verificar ao lado os recursos considerados de manutenção e de investimento)
</t>
    </r>
    <r>
      <rPr>
        <b/>
        <sz val="12"/>
        <color theme="2" tint="-0.749992370372631"/>
        <rFont val="Calibri"/>
        <family val="2"/>
      </rPr>
      <t xml:space="preserve">    d)</t>
    </r>
    <r>
      <rPr>
        <sz val="12"/>
        <color theme="2" tint="-0.749992370372631"/>
        <rFont val="Calibri"/>
        <family val="2"/>
      </rPr>
      <t xml:space="preserve"> Adicionar salários para cada UC
</t>
    </r>
    <r>
      <rPr>
        <b/>
        <sz val="12"/>
        <color theme="2" tint="-0.749992370372631"/>
        <rFont val="Calibri"/>
        <family val="2"/>
      </rPr>
      <t xml:space="preserve">4 - </t>
    </r>
    <r>
      <rPr>
        <sz val="12"/>
        <color theme="2" tint="-0.749992370372631"/>
        <rFont val="Calibri"/>
        <family val="2"/>
      </rPr>
      <t xml:space="preserve">Caso haja outras fontes de recursos para uma mesma UC, adicionar outras linhas para essas UCs e inserir as respectivas fontes e valores
</t>
    </r>
    <r>
      <rPr>
        <b/>
        <sz val="12"/>
        <color theme="2" tint="-0.749992370372631"/>
        <rFont val="Calibri"/>
        <family val="2"/>
      </rPr>
      <t>5 -</t>
    </r>
    <r>
      <rPr>
        <sz val="12"/>
        <color theme="2" tint="-0.749992370372631"/>
        <rFont val="Calibri"/>
        <family val="2"/>
      </rPr>
      <t xml:space="preserve"> Os "totais" são </t>
    </r>
    <r>
      <rPr>
        <b/>
        <sz val="12"/>
        <color theme="2" tint="-0.749992370372631"/>
        <rFont val="Calibri"/>
        <family val="2"/>
      </rPr>
      <t>preenchidos automaticamente</t>
    </r>
  </si>
  <si>
    <r>
      <rPr>
        <b/>
        <sz val="10"/>
        <color theme="2" tint="-0.749992370372631"/>
        <rFont val="Calibri"/>
        <family val="2"/>
      </rPr>
      <t>Atenção</t>
    </r>
    <r>
      <rPr>
        <sz val="10"/>
        <color theme="2" tint="-0.749992370372631"/>
        <rFont val="Calibri"/>
        <family val="2"/>
      </rPr>
      <t xml:space="preserve">: Considerar valores investidos em ações relacionadas aos objetivos de conservação e proteção da UC, sejam elas </t>
    </r>
    <r>
      <rPr>
        <b/>
        <sz val="10"/>
        <color theme="2" tint="-0.749992370372631"/>
        <rFont val="Calibri"/>
        <family val="2"/>
      </rPr>
      <t xml:space="preserve">ligadas ou não </t>
    </r>
    <r>
      <rPr>
        <sz val="10"/>
        <color theme="2" tint="-0.749992370372631"/>
        <rFont val="Calibri"/>
        <family val="2"/>
      </rPr>
      <t>aos marcos refrenciais do Programa ARPA.</t>
    </r>
  </si>
  <si>
    <r>
      <t>"</t>
    </r>
    <r>
      <rPr>
        <i/>
        <sz val="10"/>
        <color theme="2" tint="-0.749992370372631"/>
        <rFont val="Calibri"/>
        <family val="2"/>
      </rPr>
      <t xml:space="preserve">Cada OG deverá reportar o montante de recursos financeiros não-salariais aportados nas UCs apoiadas, para financiamento de ações relacionadas aos objetivos de conservação e proteção da UC, os quais sejam complementares às doações do ARPA, ou seja, não ligados aos recursos provenientes do Fundo de Transição ou de seus doadores, tais como o orçamento, a compensação ambiental, as receitas próprias, o pagamento por serviços ambientais, a conversão de multas, o ICMS-Ecológico, o mecanismo REDD+ (Redução das Emissões por Desmatamento e Degradação Florestal) e similares, entre outras fontes. O valor médio do período de análise que deverá ser aportado anualmente para cada OG deverá ser condizente com a trajetória de crescimento percentual constante que chega a 100% dos custos em 2039, e será estabelecido pela modelagem financeira mais atual e sendo constantemente atualizado no site do Programa ARPA e publicado no momento de solicitação dos relatórios de contrapartida, via e-mail. </t>
    </r>
    <r>
      <rPr>
        <sz val="10"/>
        <color theme="2" tint="-0.749992370372631"/>
        <rFont val="Calibri"/>
        <family val="2"/>
      </rPr>
      <t xml:space="preserve">" </t>
    </r>
    <r>
      <rPr>
        <b/>
        <sz val="10"/>
        <color theme="2" tint="-0.749992370372631"/>
        <rFont val="Calibri"/>
        <family val="2"/>
      </rPr>
      <t>(Fonte: Manual Operacional do Programa ARPA)</t>
    </r>
  </si>
  <si>
    <t>- Elaboração do Plano de Manejo
- Atividades p/ funcionamento de conselho formado
- Atividades de apoio para Termos de Compromisso ou CCDRU
- Aquisição de sinalização
- Demarcações estratégicas
- Atividades de regularização fundiária
- Elaboração de Plano de Proteção
- Obras
- Aquisição de equipamentos
- Pesquisa e Monitoramento socioambiental ou da biodiversidade
- Capacitações e requalificações
- Diárias e passagens relacionadas a custos de investimento
- Contratos e consultorias relacionados a investimento
- Outras atividades de investimento relacionadas aos objetivos de conservação e proteção da UC</t>
  </si>
  <si>
    <t>- Revisão do Plano de Manejo
- Atividades p/ formação de conselho
- Implementação de sinalização
Material de consumo e alimentação
- Manutenção de equipamentos
- Atividades de Proteção
- Manutenção de instalações
- Diárias e passagens relacionadas a custos de manutenção
- Contratos e consultorias relacionados à manutenção
- Outras atividades de manuntenção relacionadas aos objetivos de conservação e proteção da UC</t>
  </si>
  <si>
    <t>KfW/REM I</t>
  </si>
  <si>
    <t>Tesouro Estadual</t>
  </si>
  <si>
    <t>M</t>
  </si>
  <si>
    <t>Bolsa Floresta</t>
  </si>
  <si>
    <t>RDS/PE</t>
  </si>
  <si>
    <t>4*</t>
  </si>
  <si>
    <t>2*</t>
  </si>
  <si>
    <t>BNDES/Eletrobras</t>
  </si>
  <si>
    <t>BNDES</t>
  </si>
  <si>
    <t>N/A</t>
  </si>
  <si>
    <t>Comp. Amb
bolsa floresta</t>
  </si>
  <si>
    <t>Orçamento do OG</t>
  </si>
  <si>
    <t>Recursos OEMA - TO</t>
  </si>
  <si>
    <t>Compensação Ambiental</t>
  </si>
  <si>
    <t>Orçamento Estadual</t>
  </si>
  <si>
    <t>Recursos Próprios</t>
  </si>
  <si>
    <t>* O número de funcionários refere-se ao fechamento do Exercício 2017, ressaltamos que durante o referido Exercício foram alterados os gestores responsáveis, e que portanto os valores relacionados a Salários (custos diretos e indiretos) tratam-se dos valores referentes ao período em que os antigos e atuais gestores estiveram lotados nas respectivas UC.</t>
  </si>
  <si>
    <t>** Refere-se exclusivamente aos Salários (custos diretos e indiretos)</t>
  </si>
  <si>
    <t>Tesouro do Estado**</t>
  </si>
  <si>
    <t>Nº de funcionarios em exercicio¹</t>
  </si>
  <si>
    <t>Salários (custos diretos e indiretos)²</t>
  </si>
  <si>
    <t>² Para o ICMBio, optou-se por inserir, além dos sálarios (custos diretos e indiretos), os seguintes itens: bolsa verde e salário da brigada de incêndio</t>
  </si>
  <si>
    <t>¹ Para o ICMBio, foram incluídos os funcionários de contrato temporário em exercício.</t>
  </si>
  <si>
    <t>Contrapartida não salarial</t>
  </si>
  <si>
    <t>Contrapartida com salário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</si>
</sst>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_-&quot;R$ &quot;* #,##0.00_-;&quot;-R$ &quot;* #,##0.00_-;_-&quot;R$ &quot;* \-??_-;_-@_-"/>
    <numFmt numFmtId="167" formatCode="&quot;R$ &quot;#,##0.00"/>
  </numFmts>
  <fonts count="27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1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5"/>
      <color theme="0"/>
      <name val="Calibri"/>
      <family val="2"/>
    </font>
    <font>
      <sz val="11"/>
      <name val="Calibri"/>
      <family val="2"/>
    </font>
    <font>
      <b/>
      <sz val="12.5"/>
      <name val="Calibri"/>
      <family val="2"/>
    </font>
    <font>
      <b/>
      <sz val="11"/>
      <color theme="1" tint="0.499984740745262"/>
      <name val="Calibri"/>
      <family val="2"/>
    </font>
    <font>
      <sz val="11"/>
      <color theme="2" tint="-0.749992370372631"/>
      <name val="Calibri"/>
      <family val="2"/>
    </font>
    <font>
      <b/>
      <sz val="12"/>
      <color theme="2" tint="-0.749992370372631"/>
      <name val="Calibri"/>
      <family val="2"/>
    </font>
    <font>
      <sz val="12"/>
      <color theme="2" tint="-0.749992370372631"/>
      <name val="Calibri"/>
      <family val="2"/>
    </font>
    <font>
      <sz val="10"/>
      <color theme="2" tint="-0.749992370372631"/>
      <name val="Calibri"/>
      <family val="2"/>
    </font>
    <font>
      <b/>
      <sz val="10"/>
      <color theme="2" tint="-0.749992370372631"/>
      <name val="Calibri"/>
      <family val="2"/>
    </font>
    <font>
      <i/>
      <sz val="10"/>
      <color theme="2" tint="-0.749992370372631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9" tint="0.39997558519241921"/>
        <bgColor indexed="46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rgb="FFE7E6E6"/>
      </bottom>
      <diagonal/>
    </border>
  </borders>
  <cellStyleXfs count="14">
    <xf numFmtId="0" fontId="0" fillId="0" borderId="0"/>
    <xf numFmtId="0" fontId="3" fillId="0" borderId="0"/>
    <xf numFmtId="0" fontId="6" fillId="0" borderId="0" applyNumberFormat="0" applyBorder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" fillId="0" borderId="0"/>
    <xf numFmtId="166" fontId="22" fillId="0" borderId="0" applyFill="0" applyBorder="0" applyProtection="0"/>
    <xf numFmtId="166" fontId="22" fillId="0" borderId="0" applyFill="0" applyBorder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1" fillId="0" borderId="0"/>
    <xf numFmtId="0" fontId="23" fillId="0" borderId="0"/>
  </cellStyleXfs>
  <cellXfs count="174">
    <xf numFmtId="0" fontId="0" fillId="0" borderId="0" xfId="0"/>
    <xf numFmtId="0" fontId="3" fillId="0" borderId="0" xfId="1"/>
    <xf numFmtId="0" fontId="4" fillId="0" borderId="0" xfId="1" applyFont="1"/>
    <xf numFmtId="0" fontId="4" fillId="0" borderId="0" xfId="0" applyFon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5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vertical="center"/>
    </xf>
    <xf numFmtId="165" fontId="9" fillId="0" borderId="2" xfId="1" applyNumberFormat="1" applyFont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165" fontId="9" fillId="0" borderId="13" xfId="1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1" applyFont="1" applyBorder="1" applyAlignment="1">
      <alignment vertical="center"/>
    </xf>
    <xf numFmtId="165" fontId="9" fillId="0" borderId="15" xfId="1" applyNumberFormat="1" applyFont="1" applyBorder="1" applyAlignment="1">
      <alignment vertical="center"/>
    </xf>
    <xf numFmtId="165" fontId="9" fillId="0" borderId="6" xfId="1" applyNumberFormat="1" applyFont="1" applyBorder="1" applyAlignment="1">
      <alignment vertical="center"/>
    </xf>
    <xf numFmtId="0" fontId="10" fillId="5" borderId="1" xfId="1" applyFont="1" applyFill="1" applyBorder="1" applyAlignment="1">
      <alignment horizontal="center"/>
    </xf>
    <xf numFmtId="0" fontId="3" fillId="0" borderId="0" xfId="1" applyFill="1"/>
    <xf numFmtId="0" fontId="3" fillId="0" borderId="0" xfId="1" applyFill="1" applyAlignment="1">
      <alignment wrapText="1"/>
    </xf>
    <xf numFmtId="165" fontId="9" fillId="0" borderId="8" xfId="1" applyNumberFormat="1" applyFont="1" applyBorder="1" applyAlignment="1">
      <alignment vertical="center"/>
    </xf>
    <xf numFmtId="165" fontId="9" fillId="0" borderId="11" xfId="1" applyNumberFormat="1" applyFont="1" applyBorder="1" applyAlignment="1">
      <alignment vertical="center"/>
    </xf>
    <xf numFmtId="165" fontId="9" fillId="0" borderId="17" xfId="1" applyNumberFormat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164" fontId="11" fillId="0" borderId="21" xfId="3" applyFont="1" applyBorder="1" applyAlignment="1">
      <alignment vertical="center"/>
    </xf>
    <xf numFmtId="164" fontId="11" fillId="0" borderId="9" xfId="3" applyFont="1" applyBorder="1" applyAlignment="1">
      <alignment vertical="center"/>
    </xf>
    <xf numFmtId="164" fontId="11" fillId="0" borderId="22" xfId="3" applyFont="1" applyBorder="1" applyAlignment="1">
      <alignment vertical="center"/>
    </xf>
    <xf numFmtId="164" fontId="2" fillId="0" borderId="3" xfId="3" applyFont="1" applyBorder="1" applyAlignment="1">
      <alignment vertical="center"/>
    </xf>
    <xf numFmtId="164" fontId="2" fillId="0" borderId="12" xfId="3" applyFont="1" applyBorder="1" applyAlignment="1">
      <alignment vertical="center"/>
    </xf>
    <xf numFmtId="164" fontId="2" fillId="0" borderId="5" xfId="3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10" fillId="5" borderId="8" xfId="1" applyNumberFormat="1" applyFont="1" applyFill="1" applyBorder="1"/>
    <xf numFmtId="164" fontId="10" fillId="5" borderId="16" xfId="1" applyNumberFormat="1" applyFont="1" applyFill="1" applyBorder="1"/>
    <xf numFmtId="0" fontId="7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165" fontId="9" fillId="0" borderId="10" xfId="1" applyNumberFormat="1" applyFont="1" applyBorder="1" applyAlignment="1">
      <alignment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vertical="center"/>
    </xf>
    <xf numFmtId="0" fontId="13" fillId="8" borderId="0" xfId="0" applyFont="1" applyFill="1" applyBorder="1" applyAlignment="1">
      <alignment vertical="center"/>
    </xf>
    <xf numFmtId="0" fontId="14" fillId="8" borderId="29" xfId="0" applyFont="1" applyFill="1" applyBorder="1" applyAlignment="1">
      <alignment horizontal="justify" vertical="center" wrapText="1"/>
    </xf>
    <xf numFmtId="0" fontId="14" fillId="8" borderId="0" xfId="0" applyFont="1" applyFill="1" applyBorder="1" applyAlignment="1">
      <alignment horizontal="justify" vertical="center" wrapText="1"/>
    </xf>
    <xf numFmtId="0" fontId="14" fillId="8" borderId="0" xfId="0" applyFont="1" applyFill="1" applyBorder="1" applyAlignment="1">
      <alignment horizontal="left" vertical="center" wrapText="1"/>
    </xf>
    <xf numFmtId="0" fontId="14" fillId="8" borderId="30" xfId="0" applyFont="1" applyFill="1" applyBorder="1" applyAlignment="1">
      <alignment horizontal="justify" vertical="center" wrapText="1"/>
    </xf>
    <xf numFmtId="0" fontId="16" fillId="8" borderId="0" xfId="0" applyFont="1" applyFill="1" applyBorder="1" applyAlignment="1">
      <alignment horizontal="left" vertical="top"/>
    </xf>
    <xf numFmtId="49" fontId="16" fillId="8" borderId="0" xfId="0" applyNumberFormat="1" applyFont="1" applyFill="1" applyBorder="1" applyAlignment="1">
      <alignment vertical="top"/>
    </xf>
    <xf numFmtId="165" fontId="9" fillId="0" borderId="8" xfId="1" applyNumberFormat="1" applyFont="1" applyBorder="1" applyAlignment="1">
      <alignment horizontal="center" vertical="center"/>
    </xf>
    <xf numFmtId="165" fontId="9" fillId="0" borderId="8" xfId="1" applyNumberFormat="1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0" xfId="0" applyFont="1"/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167" fontId="9" fillId="0" borderId="34" xfId="1" applyNumberFormat="1" applyFont="1" applyFill="1" applyBorder="1" applyAlignment="1">
      <alignment horizontal="center" vertical="center"/>
    </xf>
    <xf numFmtId="44" fontId="9" fillId="0" borderId="34" xfId="1" applyNumberFormat="1" applyFont="1" applyFill="1" applyBorder="1" applyAlignment="1">
      <alignment horizontal="center" vertical="center"/>
    </xf>
    <xf numFmtId="44" fontId="9" fillId="0" borderId="32" xfId="1" applyNumberFormat="1" applyFont="1" applyFill="1" applyBorder="1" applyAlignment="1">
      <alignment horizontal="center" vertical="center"/>
    </xf>
    <xf numFmtId="44" fontId="9" fillId="0" borderId="35" xfId="1" applyNumberFormat="1" applyFont="1" applyFill="1" applyBorder="1" applyAlignment="1">
      <alignment horizontal="center" vertical="center"/>
    </xf>
    <xf numFmtId="44" fontId="2" fillId="0" borderId="31" xfId="6" applyNumberFormat="1" applyFont="1" applyFill="1" applyBorder="1" applyAlignment="1" applyProtection="1">
      <alignment horizontal="center" vertical="center"/>
    </xf>
    <xf numFmtId="165" fontId="2" fillId="0" borderId="3" xfId="3" applyNumberFormat="1" applyFont="1" applyBorder="1" applyAlignment="1">
      <alignment vertical="center"/>
    </xf>
    <xf numFmtId="165" fontId="11" fillId="0" borderId="21" xfId="3" applyNumberFormat="1" applyFont="1" applyBorder="1" applyAlignment="1">
      <alignment vertical="center"/>
    </xf>
    <xf numFmtId="0" fontId="9" fillId="0" borderId="8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44" fontId="9" fillId="0" borderId="8" xfId="1" applyNumberFormat="1" applyFont="1" applyBorder="1" applyAlignment="1">
      <alignment horizontal="center" vertical="center"/>
    </xf>
    <xf numFmtId="44" fontId="9" fillId="0" borderId="2" xfId="1" applyNumberFormat="1" applyFont="1" applyBorder="1" applyAlignment="1">
      <alignment horizontal="center" vertical="center"/>
    </xf>
    <xf numFmtId="165" fontId="9" fillId="0" borderId="8" xfId="1" applyNumberFormat="1" applyFont="1" applyBorder="1" applyAlignment="1">
      <alignment horizontal="center" vertical="center" wrapText="1"/>
    </xf>
    <xf numFmtId="44" fontId="9" fillId="0" borderId="1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2" fillId="0" borderId="0" xfId="3" applyNumberFormat="1" applyFont="1" applyBorder="1" applyAlignment="1">
      <alignment vertical="center"/>
    </xf>
    <xf numFmtId="165" fontId="11" fillId="0" borderId="0" xfId="3" applyNumberFormat="1" applyFont="1" applyBorder="1" applyAlignment="1">
      <alignment vertical="center"/>
    </xf>
    <xf numFmtId="165" fontId="9" fillId="0" borderId="11" xfId="1" applyNumberFormat="1" applyFont="1" applyBorder="1" applyAlignment="1">
      <alignment horizontal="center" vertical="center"/>
    </xf>
    <xf numFmtId="44" fontId="9" fillId="0" borderId="11" xfId="1" applyNumberFormat="1" applyFont="1" applyBorder="1" applyAlignment="1">
      <alignment horizontal="center" vertical="center"/>
    </xf>
    <xf numFmtId="44" fontId="9" fillId="0" borderId="13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44" fontId="9" fillId="0" borderId="10" xfId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44" fontId="9" fillId="0" borderId="8" xfId="1" applyNumberFormat="1" applyFont="1" applyFill="1" applyBorder="1" applyAlignment="1">
      <alignment horizontal="center" vertical="center"/>
    </xf>
    <xf numFmtId="44" fontId="9" fillId="0" borderId="1" xfId="1" applyNumberFormat="1" applyFont="1" applyFill="1" applyBorder="1" applyAlignment="1">
      <alignment horizontal="center" vertical="center"/>
    </xf>
    <xf numFmtId="44" fontId="9" fillId="0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44" fontId="24" fillId="0" borderId="1" xfId="12" applyNumberFormat="1" applyFont="1" applyBorder="1"/>
    <xf numFmtId="44" fontId="24" fillId="0" borderId="1" xfId="12" applyNumberFormat="1" applyFont="1" applyFill="1" applyBorder="1" applyAlignment="1">
      <alignment vertical="center"/>
    </xf>
    <xf numFmtId="44" fontId="24" fillId="0" borderId="1" xfId="12" applyNumberFormat="1" applyFont="1" applyBorder="1" applyAlignment="1">
      <alignment vertical="center"/>
    </xf>
    <xf numFmtId="0" fontId="9" fillId="0" borderId="0" xfId="1" applyFont="1" applyFill="1"/>
    <xf numFmtId="0" fontId="9" fillId="0" borderId="0" xfId="1" applyFont="1" applyFill="1" applyAlignment="1">
      <alignment wrapText="1"/>
    </xf>
    <xf numFmtId="0" fontId="9" fillId="0" borderId="0" xfId="1" applyFont="1" applyFill="1" applyAlignment="1">
      <alignment horizontal="center"/>
    </xf>
    <xf numFmtId="0" fontId="8" fillId="5" borderId="1" xfId="1" applyFont="1" applyFill="1" applyBorder="1" applyAlignment="1">
      <alignment horizontal="center"/>
    </xf>
    <xf numFmtId="164" fontId="8" fillId="5" borderId="16" xfId="1" applyNumberFormat="1" applyFont="1" applyFill="1" applyBorder="1" applyAlignment="1">
      <alignment horizontal="center"/>
    </xf>
    <xf numFmtId="164" fontId="8" fillId="5" borderId="8" xfId="1" applyNumberFormat="1" applyFont="1" applyFill="1" applyBorder="1" applyAlignment="1">
      <alignment horizontal="center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center"/>
    </xf>
    <xf numFmtId="44" fontId="2" fillId="0" borderId="36" xfId="6" applyNumberFormat="1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44" fontId="11" fillId="0" borderId="39" xfId="6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4" fontId="8" fillId="0" borderId="40" xfId="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4" fontId="11" fillId="0" borderId="41" xfId="6" applyNumberFormat="1" applyFont="1" applyFill="1" applyBorder="1" applyAlignment="1" applyProtection="1">
      <alignment horizontal="center" vertical="center"/>
    </xf>
    <xf numFmtId="44" fontId="2" fillId="0" borderId="42" xfId="6" applyNumberFormat="1" applyFont="1" applyFill="1" applyBorder="1" applyAlignment="1" applyProtection="1">
      <alignment horizontal="center" vertical="center"/>
    </xf>
    <xf numFmtId="44" fontId="11" fillId="0" borderId="43" xfId="6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center" vertical="center" wrapText="1"/>
    </xf>
    <xf numFmtId="44" fontId="2" fillId="0" borderId="1" xfId="6" applyNumberFormat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9" fillId="0" borderId="0" xfId="0" applyNumberFormat="1" applyFont="1"/>
    <xf numFmtId="4" fontId="7" fillId="0" borderId="44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4" fontId="26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right" vertical="center" wrapText="1"/>
    </xf>
    <xf numFmtId="0" fontId="13" fillId="8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49" fontId="19" fillId="7" borderId="0" xfId="0" applyNumberFormat="1" applyFont="1" applyFill="1" applyBorder="1" applyAlignment="1">
      <alignment horizontal="distributed" vertical="center" wrapText="1" indent="1"/>
    </xf>
    <xf numFmtId="0" fontId="13" fillId="7" borderId="0" xfId="0" applyFont="1" applyFill="1" applyAlignment="1">
      <alignment horizontal="center" vertical="center"/>
    </xf>
    <xf numFmtId="0" fontId="17" fillId="6" borderId="0" xfId="0" applyFont="1" applyFill="1" applyBorder="1" applyAlignment="1">
      <alignment horizontal="left" vertical="center" wrapText="1" indent="1"/>
    </xf>
    <xf numFmtId="49" fontId="19" fillId="7" borderId="0" xfId="0" applyNumberFormat="1" applyFont="1" applyFill="1" applyBorder="1" applyAlignment="1">
      <alignment horizontal="center" vertical="center" wrapText="1"/>
    </xf>
    <xf numFmtId="49" fontId="16" fillId="7" borderId="0" xfId="0" applyNumberFormat="1" applyFont="1" applyFill="1" applyBorder="1" applyAlignment="1">
      <alignment horizontal="left" vertical="top" wrapText="1" indent="1"/>
    </xf>
    <xf numFmtId="49" fontId="16" fillId="7" borderId="0" xfId="0" applyNumberFormat="1" applyFont="1" applyFill="1" applyBorder="1" applyAlignment="1">
      <alignment horizontal="left" vertical="top" indent="1"/>
    </xf>
    <xf numFmtId="0" fontId="9" fillId="0" borderId="0" xfId="1" applyFont="1" applyAlignment="1">
      <alignment horizontal="left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14">
    <cellStyle name="Excel Built-in Excel Built-in TableStyleLight1" xfId="1"/>
    <cellStyle name="Excel Built-in Normal" xfId="2"/>
    <cellStyle name="Excel Built-in Normal 1" xfId="5"/>
    <cellStyle name="Moeda" xfId="3" builtinId="4"/>
    <cellStyle name="Moeda 2" xfId="4"/>
    <cellStyle name="Moeda 2 2" xfId="7"/>
    <cellStyle name="Moeda 2 3" xfId="9"/>
    <cellStyle name="Moeda 2 4" xfId="11"/>
    <cellStyle name="Moeda 3" xfId="6"/>
    <cellStyle name="Moeda 4" xfId="8"/>
    <cellStyle name="Moeda 5" xfId="10"/>
    <cellStyle name="Normal" xfId="0" builtinId="0"/>
    <cellStyle name="Normal 2" xfId="13"/>
    <cellStyle name="Normal 3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4C2D"/>
      <color rgb="FF0060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ebidos%20OG/TO/Modelo_Contrapartida_2018_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Contrapartida_AC"/>
      <sheetName val="Contrapartida_AM"/>
      <sheetName val="Contrapartida_AP"/>
      <sheetName val="Contrapartida_ICMBio"/>
      <sheetName val="Contrapartida_MT"/>
      <sheetName val="Contrapartida_PA"/>
      <sheetName val="Contrapartida_RO"/>
      <sheetName val="Contrapartida_TO"/>
      <sheetName val="Contrapartida_2018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ARPA 15 Anos">
      <a:dk1>
        <a:sysClr val="windowText" lastClr="000000"/>
      </a:dk1>
      <a:lt1>
        <a:sysClr val="window" lastClr="FFFFFF"/>
      </a:lt1>
      <a:dk2>
        <a:srgbClr val="06545E"/>
      </a:dk2>
      <a:lt2>
        <a:srgbClr val="E7E6E6"/>
      </a:lt2>
      <a:accent1>
        <a:srgbClr val="00BFD3"/>
      </a:accent1>
      <a:accent2>
        <a:srgbClr val="F9AC23"/>
      </a:accent2>
      <a:accent3>
        <a:srgbClr val="0B7982"/>
      </a:accent3>
      <a:accent4>
        <a:srgbClr val="F9D438"/>
      </a:accent4>
      <a:accent5>
        <a:srgbClr val="06545E"/>
      </a:accent5>
      <a:accent6>
        <a:srgbClr val="5DB13E"/>
      </a:accent6>
      <a:hlink>
        <a:srgbClr val="00C1B7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X11"/>
  <sheetViews>
    <sheetView workbookViewId="0">
      <selection activeCell="K11" sqref="K11:S11"/>
    </sheetView>
  </sheetViews>
  <sheetFormatPr defaultColWidth="9.1796875" defaultRowHeight="14.5"/>
  <cols>
    <col min="1" max="1" width="1.1796875" style="57" customWidth="1"/>
    <col min="2" max="2" width="6.81640625" style="57" customWidth="1"/>
    <col min="3" max="3" width="6.1796875" style="57" customWidth="1"/>
    <col min="4" max="4" width="6.7265625" style="57" customWidth="1"/>
    <col min="5" max="5" width="6.81640625" style="57" customWidth="1"/>
    <col min="6" max="6" width="5.26953125" style="57" customWidth="1"/>
    <col min="7" max="7" width="5.453125" style="57" customWidth="1"/>
    <col min="8" max="8" width="3.7265625" style="57" customWidth="1"/>
    <col min="9" max="9" width="5.453125" style="57" customWidth="1"/>
    <col min="10" max="10" width="0.7265625" style="57" customWidth="1"/>
    <col min="11" max="14" width="8.54296875" style="57" customWidth="1"/>
    <col min="15" max="15" width="0.7265625" style="57" customWidth="1"/>
    <col min="16" max="19" width="15.54296875" style="57" customWidth="1"/>
    <col min="20" max="20" width="0.54296875" style="57" customWidth="1"/>
    <col min="21" max="24" width="9.1796875" style="57" customWidth="1"/>
    <col min="25" max="16384" width="9.1796875" style="57"/>
  </cols>
  <sheetData>
    <row r="1" spans="2:24" ht="6" customHeight="1"/>
    <row r="2" spans="2:24" ht="19.5">
      <c r="B2" s="147" t="s">
        <v>151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2:24" ht="3.75" customHeight="1" thickBot="1">
      <c r="O3" s="146"/>
    </row>
    <row r="4" spans="2:24" ht="30.75" customHeight="1">
      <c r="B4" s="151" t="s">
        <v>155</v>
      </c>
      <c r="C4" s="151"/>
      <c r="D4" s="151"/>
      <c r="E4" s="151"/>
      <c r="F4" s="151"/>
      <c r="G4" s="151"/>
      <c r="H4" s="151"/>
      <c r="I4" s="151"/>
      <c r="J4" s="59"/>
      <c r="K4" s="148" t="s">
        <v>152</v>
      </c>
      <c r="L4" s="148"/>
      <c r="M4" s="148"/>
      <c r="N4" s="148"/>
      <c r="O4" s="146"/>
      <c r="P4" s="148" t="s">
        <v>153</v>
      </c>
      <c r="Q4" s="148"/>
      <c r="R4" s="148"/>
      <c r="S4" s="148"/>
      <c r="U4" s="148" t="s">
        <v>154</v>
      </c>
      <c r="V4" s="148"/>
      <c r="W4" s="148"/>
      <c r="X4" s="148"/>
    </row>
    <row r="5" spans="2:24" ht="3.75" customHeight="1">
      <c r="B5" s="151"/>
      <c r="C5" s="151"/>
      <c r="D5" s="151"/>
      <c r="E5" s="151"/>
      <c r="F5" s="151"/>
      <c r="G5" s="151"/>
      <c r="H5" s="151"/>
      <c r="I5" s="151"/>
      <c r="J5" s="58"/>
      <c r="K5" s="58"/>
      <c r="L5" s="58"/>
      <c r="M5" s="58"/>
      <c r="N5" s="58"/>
      <c r="O5" s="146"/>
      <c r="P5" s="58"/>
      <c r="Q5" s="58"/>
      <c r="R5" s="58"/>
      <c r="S5" s="58"/>
    </row>
    <row r="6" spans="2:24" ht="24.75" customHeight="1">
      <c r="B6" s="151"/>
      <c r="C6" s="151"/>
      <c r="D6" s="151"/>
      <c r="E6" s="151"/>
      <c r="F6" s="151"/>
      <c r="G6" s="151"/>
      <c r="H6" s="151"/>
      <c r="I6" s="151"/>
      <c r="J6" s="60"/>
      <c r="K6" s="153" t="s">
        <v>159</v>
      </c>
      <c r="L6" s="154"/>
      <c r="M6" s="154"/>
      <c r="N6" s="154"/>
      <c r="O6" s="146"/>
      <c r="P6" s="153" t="s">
        <v>158</v>
      </c>
      <c r="Q6" s="153"/>
      <c r="R6" s="153"/>
      <c r="S6" s="153"/>
      <c r="U6" s="149" t="s">
        <v>157</v>
      </c>
      <c r="V6" s="149"/>
      <c r="W6" s="149"/>
      <c r="X6" s="149"/>
    </row>
    <row r="7" spans="2:24" ht="7.5" customHeight="1">
      <c r="B7" s="151"/>
      <c r="C7" s="151"/>
      <c r="D7" s="151"/>
      <c r="E7" s="151"/>
      <c r="F7" s="151"/>
      <c r="G7" s="151"/>
      <c r="H7" s="151"/>
      <c r="I7" s="151"/>
      <c r="J7" s="58"/>
      <c r="K7" s="154"/>
      <c r="L7" s="154"/>
      <c r="M7" s="154"/>
      <c r="N7" s="154"/>
      <c r="O7" s="146"/>
      <c r="P7" s="153"/>
      <c r="Q7" s="153"/>
      <c r="R7" s="153"/>
      <c r="S7" s="153"/>
      <c r="U7" s="149"/>
      <c r="V7" s="149"/>
      <c r="W7" s="149"/>
      <c r="X7" s="149"/>
    </row>
    <row r="8" spans="2:24" ht="135.75" customHeight="1">
      <c r="B8" s="151"/>
      <c r="C8" s="151"/>
      <c r="D8" s="151"/>
      <c r="E8" s="151"/>
      <c r="F8" s="151"/>
      <c r="G8" s="151"/>
      <c r="H8" s="151"/>
      <c r="I8" s="151"/>
      <c r="J8" s="61"/>
      <c r="K8" s="154"/>
      <c r="L8" s="154"/>
      <c r="M8" s="154"/>
      <c r="N8" s="154"/>
      <c r="O8" s="146"/>
      <c r="P8" s="153"/>
      <c r="Q8" s="153"/>
      <c r="R8" s="153"/>
      <c r="S8" s="153"/>
      <c r="U8" s="149"/>
      <c r="V8" s="149"/>
      <c r="W8" s="149"/>
      <c r="X8" s="149"/>
    </row>
    <row r="9" spans="2:24" ht="66" customHeight="1" thickBot="1">
      <c r="B9" s="151"/>
      <c r="C9" s="151"/>
      <c r="D9" s="151"/>
      <c r="E9" s="151"/>
      <c r="F9" s="151"/>
      <c r="G9" s="151"/>
      <c r="H9" s="151"/>
      <c r="I9" s="151"/>
      <c r="J9" s="62"/>
      <c r="K9" s="154"/>
      <c r="L9" s="154"/>
      <c r="M9" s="154"/>
      <c r="N9" s="154"/>
      <c r="O9" s="146"/>
      <c r="P9" s="153"/>
      <c r="Q9" s="153"/>
      <c r="R9" s="153"/>
      <c r="S9" s="153"/>
      <c r="U9" s="149"/>
      <c r="V9" s="149"/>
      <c r="W9" s="149"/>
      <c r="X9" s="149"/>
    </row>
    <row r="10" spans="2:24" ht="3.75" customHeight="1">
      <c r="B10" s="151"/>
      <c r="C10" s="151"/>
      <c r="D10" s="151"/>
      <c r="E10" s="151"/>
      <c r="F10" s="151"/>
      <c r="G10" s="151"/>
      <c r="H10" s="151"/>
      <c r="I10" s="151"/>
      <c r="J10" s="60"/>
      <c r="K10" s="64"/>
      <c r="L10" s="64"/>
      <c r="M10" s="64"/>
      <c r="N10" s="64"/>
      <c r="O10" s="63"/>
      <c r="P10" s="64"/>
      <c r="Q10" s="64"/>
      <c r="R10" s="64"/>
      <c r="S10" s="64"/>
    </row>
    <row r="11" spans="2:24" ht="31.5" customHeight="1">
      <c r="B11" s="151"/>
      <c r="C11" s="151"/>
      <c r="D11" s="151"/>
      <c r="E11" s="151"/>
      <c r="F11" s="151"/>
      <c r="G11" s="151"/>
      <c r="H11" s="151"/>
      <c r="I11" s="151"/>
      <c r="K11" s="152" t="s">
        <v>156</v>
      </c>
      <c r="L11" s="152"/>
      <c r="M11" s="152"/>
      <c r="N11" s="152"/>
      <c r="O11" s="152"/>
      <c r="P11" s="152"/>
      <c r="Q11" s="152"/>
      <c r="R11" s="152"/>
      <c r="S11" s="152"/>
      <c r="U11" s="150"/>
      <c r="V11" s="150"/>
      <c r="W11" s="150"/>
      <c r="X11" s="150"/>
    </row>
  </sheetData>
  <mergeCells count="11">
    <mergeCell ref="O3:O9"/>
    <mergeCell ref="B2:X2"/>
    <mergeCell ref="U4:X4"/>
    <mergeCell ref="U6:X9"/>
    <mergeCell ref="U11:X11"/>
    <mergeCell ref="B4:I11"/>
    <mergeCell ref="P4:S4"/>
    <mergeCell ref="K11:S11"/>
    <mergeCell ref="P6:S9"/>
    <mergeCell ref="K6:N9"/>
    <mergeCell ref="K4:N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T128"/>
  <sheetViews>
    <sheetView showGridLines="0" tabSelected="1" zoomScale="90" zoomScaleNormal="90" workbookViewId="0">
      <pane ySplit="3" topLeftCell="A94" activePane="bottomLeft" state="frozen"/>
      <selection pane="bottomLeft" activeCell="B3" sqref="B3"/>
    </sheetView>
  </sheetViews>
  <sheetFormatPr defaultColWidth="8.7265625" defaultRowHeight="12.5"/>
  <cols>
    <col min="1" max="1" width="6.1796875" style="67" customWidth="1"/>
    <col min="2" max="2" width="34.6328125" style="120" customWidth="1"/>
    <col min="3" max="3" width="7.7265625" style="67" bestFit="1" customWidth="1"/>
    <col min="4" max="4" width="10.6328125" style="121" customWidth="1"/>
    <col min="5" max="5" width="11.453125" style="121" customWidth="1"/>
    <col min="6" max="6" width="18.81640625" style="121" customWidth="1"/>
    <col min="7" max="7" width="13.26953125" style="121" customWidth="1"/>
    <col min="8" max="8" width="16.6328125" style="121" bestFit="1" customWidth="1"/>
    <col min="9" max="9" width="16.7265625" style="121" bestFit="1" customWidth="1"/>
    <col min="10" max="10" width="17" style="121" customWidth="1"/>
    <col min="11" max="11" width="16.36328125" style="67" customWidth="1"/>
    <col min="12" max="12" width="16.6328125" style="67" bestFit="1" customWidth="1"/>
    <col min="13" max="53" width="8.7265625" style="67"/>
    <col min="54" max="54" width="8.81640625" style="67" bestFit="1" customWidth="1"/>
    <col min="55" max="55" width="27.1796875" style="67" customWidth="1"/>
    <col min="56" max="56" width="11.54296875" style="67" customWidth="1"/>
    <col min="57" max="63" width="8.7265625" style="67"/>
    <col min="64" max="65" width="8.81640625" style="67" bestFit="1" customWidth="1"/>
    <col min="66" max="72" width="8.7265625" style="67"/>
    <col min="73" max="16384" width="8.7265625" style="68"/>
  </cols>
  <sheetData>
    <row r="1" spans="1:71" ht="7" customHeight="1" thickBot="1">
      <c r="A1" s="68"/>
      <c r="B1" s="109"/>
      <c r="C1" s="68"/>
      <c r="D1" s="110"/>
      <c r="E1" s="110"/>
      <c r="F1" s="110"/>
      <c r="G1" s="110"/>
      <c r="H1" s="110"/>
      <c r="I1" s="110"/>
      <c r="J1" s="110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109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</row>
    <row r="2" spans="1:71" ht="13">
      <c r="A2" s="165" t="s">
        <v>145</v>
      </c>
      <c r="B2" s="166"/>
      <c r="C2" s="166"/>
      <c r="D2" s="167" t="s">
        <v>146</v>
      </c>
      <c r="E2" s="168"/>
      <c r="F2" s="169" t="s">
        <v>147</v>
      </c>
      <c r="G2" s="170"/>
      <c r="H2" s="170"/>
      <c r="I2" s="170"/>
      <c r="J2" s="171"/>
      <c r="K2" s="172" t="s">
        <v>149</v>
      </c>
      <c r="L2" s="173"/>
      <c r="BB2" s="156" t="s">
        <v>145</v>
      </c>
      <c r="BC2" s="157"/>
      <c r="BD2" s="157"/>
      <c r="BE2" s="158" t="s">
        <v>146</v>
      </c>
      <c r="BF2" s="159"/>
      <c r="BG2" s="160" t="s">
        <v>147</v>
      </c>
      <c r="BH2" s="161"/>
      <c r="BI2" s="161"/>
      <c r="BJ2" s="161"/>
      <c r="BK2" s="162"/>
      <c r="BL2" s="163" t="s">
        <v>149</v>
      </c>
      <c r="BM2" s="164"/>
    </row>
    <row r="3" spans="1:71" ht="63" thickBot="1">
      <c r="A3" s="48" t="s">
        <v>136</v>
      </c>
      <c r="B3" s="48" t="s">
        <v>0</v>
      </c>
      <c r="C3" s="49" t="s">
        <v>137</v>
      </c>
      <c r="D3" s="50" t="s">
        <v>150</v>
      </c>
      <c r="E3" s="51" t="s">
        <v>179</v>
      </c>
      <c r="F3" s="52" t="s">
        <v>55</v>
      </c>
      <c r="G3" s="53" t="s">
        <v>135</v>
      </c>
      <c r="H3" s="53" t="s">
        <v>138</v>
      </c>
      <c r="I3" s="54" t="s">
        <v>139</v>
      </c>
      <c r="J3" s="54" t="s">
        <v>180</v>
      </c>
      <c r="K3" s="55" t="s">
        <v>148</v>
      </c>
      <c r="L3" s="123" t="s">
        <v>140</v>
      </c>
      <c r="BB3" s="47" t="s">
        <v>136</v>
      </c>
      <c r="BC3" s="48" t="s">
        <v>0</v>
      </c>
      <c r="BD3" s="49" t="s">
        <v>137</v>
      </c>
      <c r="BE3" s="50" t="s">
        <v>150</v>
      </c>
      <c r="BF3" s="51" t="s">
        <v>142</v>
      </c>
      <c r="BG3" s="52" t="s">
        <v>55</v>
      </c>
      <c r="BH3" s="53" t="s">
        <v>135</v>
      </c>
      <c r="BI3" s="53" t="s">
        <v>138</v>
      </c>
      <c r="BJ3" s="54" t="s">
        <v>139</v>
      </c>
      <c r="BK3" s="54" t="s">
        <v>1</v>
      </c>
      <c r="BL3" s="55" t="s">
        <v>148</v>
      </c>
      <c r="BM3" s="56" t="s">
        <v>140</v>
      </c>
    </row>
    <row r="4" spans="1:71" s="67" customFormat="1" ht="13">
      <c r="A4" s="124">
        <v>939</v>
      </c>
      <c r="B4" s="69" t="s">
        <v>108</v>
      </c>
      <c r="C4" s="70" t="s">
        <v>45</v>
      </c>
      <c r="D4" s="71">
        <v>9</v>
      </c>
      <c r="E4" s="72">
        <v>9</v>
      </c>
      <c r="F4" s="73" t="s">
        <v>175</v>
      </c>
      <c r="G4" s="74" t="s">
        <v>160</v>
      </c>
      <c r="H4" s="75">
        <v>64710.43</v>
      </c>
      <c r="I4" s="76"/>
      <c r="J4" s="77">
        <v>513872.56</v>
      </c>
      <c r="K4" s="78">
        <f t="shared" ref="K4:K35" si="0">SUM(H4:J4)</f>
        <v>578582.99</v>
      </c>
      <c r="L4" s="125">
        <f t="shared" ref="L4:L35" si="1">SUM(H4:I4)</f>
        <v>64710.43</v>
      </c>
      <c r="BB4" s="9">
        <v>939</v>
      </c>
      <c r="BC4" s="10" t="s">
        <v>108</v>
      </c>
      <c r="BD4" s="37" t="s">
        <v>45</v>
      </c>
      <c r="BE4" s="28"/>
      <c r="BF4" s="11"/>
      <c r="BG4" s="26"/>
      <c r="BH4" s="23"/>
      <c r="BI4" s="23"/>
      <c r="BJ4" s="13"/>
      <c r="BK4" s="12"/>
      <c r="BL4" s="79">
        <f>SUM(BI4:BK4)</f>
        <v>0</v>
      </c>
      <c r="BM4" s="80">
        <f>SUM(BI4:BJ4)</f>
        <v>0</v>
      </c>
    </row>
    <row r="5" spans="1:71" s="67" customFormat="1" ht="13">
      <c r="A5" s="126">
        <v>981</v>
      </c>
      <c r="B5" s="10" t="s">
        <v>2</v>
      </c>
      <c r="C5" s="37" t="s">
        <v>3</v>
      </c>
      <c r="D5" s="81">
        <v>2</v>
      </c>
      <c r="E5" s="82">
        <v>2</v>
      </c>
      <c r="F5" s="83" t="s">
        <v>161</v>
      </c>
      <c r="G5" s="65" t="s">
        <v>163</v>
      </c>
      <c r="H5" s="84">
        <v>0</v>
      </c>
      <c r="I5" s="85">
        <v>862932.71</v>
      </c>
      <c r="J5" s="85">
        <v>164345.82</v>
      </c>
      <c r="K5" s="78">
        <f t="shared" si="0"/>
        <v>1027278.53</v>
      </c>
      <c r="L5" s="125">
        <f t="shared" si="1"/>
        <v>862932.71</v>
      </c>
    </row>
    <row r="6" spans="1:71" s="67" customFormat="1" ht="13">
      <c r="A6" s="126">
        <v>982</v>
      </c>
      <c r="B6" s="10" t="s">
        <v>109</v>
      </c>
      <c r="C6" s="37" t="s">
        <v>3</v>
      </c>
      <c r="D6" s="81">
        <v>2</v>
      </c>
      <c r="E6" s="82">
        <v>2</v>
      </c>
      <c r="F6" s="83" t="s">
        <v>161</v>
      </c>
      <c r="G6" s="65" t="s">
        <v>169</v>
      </c>
      <c r="H6" s="84">
        <v>0</v>
      </c>
      <c r="I6" s="85">
        <v>0</v>
      </c>
      <c r="J6" s="85">
        <v>164342.82</v>
      </c>
      <c r="K6" s="78">
        <f t="shared" si="0"/>
        <v>164342.82</v>
      </c>
      <c r="L6" s="125">
        <f t="shared" si="1"/>
        <v>0</v>
      </c>
    </row>
    <row r="7" spans="1:71" s="67" customFormat="1" ht="13">
      <c r="A7" s="126">
        <v>983</v>
      </c>
      <c r="B7" s="10" t="s">
        <v>110</v>
      </c>
      <c r="C7" s="37" t="s">
        <v>3</v>
      </c>
      <c r="D7" s="81" t="s">
        <v>162</v>
      </c>
      <c r="E7" s="82" t="s">
        <v>162</v>
      </c>
      <c r="F7" s="83" t="s">
        <v>161</v>
      </c>
      <c r="G7" s="65" t="s">
        <v>169</v>
      </c>
      <c r="H7" s="84">
        <v>0</v>
      </c>
      <c r="I7" s="85">
        <v>0</v>
      </c>
      <c r="J7" s="85">
        <v>0</v>
      </c>
      <c r="K7" s="78">
        <f t="shared" si="0"/>
        <v>0</v>
      </c>
      <c r="L7" s="125">
        <f t="shared" si="1"/>
        <v>0</v>
      </c>
    </row>
    <row r="8" spans="1:71" s="67" customFormat="1" ht="13">
      <c r="A8" s="126">
        <v>985</v>
      </c>
      <c r="B8" s="10" t="s">
        <v>4</v>
      </c>
      <c r="C8" s="37" t="s">
        <v>3</v>
      </c>
      <c r="D8" s="81">
        <v>2</v>
      </c>
      <c r="E8" s="82">
        <v>2</v>
      </c>
      <c r="F8" s="83" t="s">
        <v>161</v>
      </c>
      <c r="G8" s="65" t="s">
        <v>163</v>
      </c>
      <c r="H8" s="84">
        <v>0</v>
      </c>
      <c r="I8" s="85">
        <v>64438.080000000002</v>
      </c>
      <c r="J8" s="85">
        <v>164342.82</v>
      </c>
      <c r="K8" s="78">
        <f t="shared" si="0"/>
        <v>228780.90000000002</v>
      </c>
      <c r="L8" s="125">
        <f t="shared" si="1"/>
        <v>64438.080000000002</v>
      </c>
    </row>
    <row r="9" spans="1:71" s="67" customFormat="1" ht="13">
      <c r="A9" s="126">
        <v>986</v>
      </c>
      <c r="B9" s="10" t="s">
        <v>49</v>
      </c>
      <c r="C9" s="37" t="s">
        <v>3</v>
      </c>
      <c r="D9" s="81">
        <v>2</v>
      </c>
      <c r="E9" s="82">
        <v>2</v>
      </c>
      <c r="F9" s="83" t="s">
        <v>161</v>
      </c>
      <c r="G9" s="65" t="s">
        <v>163</v>
      </c>
      <c r="H9" s="84">
        <v>0</v>
      </c>
      <c r="I9" s="85">
        <v>1877251.73</v>
      </c>
      <c r="J9" s="85">
        <v>164342.82</v>
      </c>
      <c r="K9" s="78">
        <f t="shared" si="0"/>
        <v>2041594.55</v>
      </c>
      <c r="L9" s="125">
        <f t="shared" si="1"/>
        <v>1877251.73</v>
      </c>
    </row>
    <row r="10" spans="1:71" s="67" customFormat="1" ht="13">
      <c r="A10" s="126">
        <v>987</v>
      </c>
      <c r="B10" s="10" t="s">
        <v>111</v>
      </c>
      <c r="C10" s="37" t="s">
        <v>3</v>
      </c>
      <c r="D10" s="81">
        <v>2</v>
      </c>
      <c r="E10" s="82">
        <v>2</v>
      </c>
      <c r="F10" s="83" t="s">
        <v>161</v>
      </c>
      <c r="G10" s="65" t="s">
        <v>163</v>
      </c>
      <c r="H10" s="84">
        <v>0</v>
      </c>
      <c r="I10" s="85">
        <v>967179.97</v>
      </c>
      <c r="J10" s="85">
        <v>164342.82</v>
      </c>
      <c r="K10" s="78">
        <f t="shared" si="0"/>
        <v>1131522.79</v>
      </c>
      <c r="L10" s="125">
        <f t="shared" si="1"/>
        <v>967179.97</v>
      </c>
    </row>
    <row r="11" spans="1:71" s="67" customFormat="1" ht="13">
      <c r="A11" s="126">
        <v>988</v>
      </c>
      <c r="B11" s="10" t="s">
        <v>5</v>
      </c>
      <c r="C11" s="37" t="s">
        <v>3</v>
      </c>
      <c r="D11" s="81">
        <v>2</v>
      </c>
      <c r="E11" s="82">
        <v>2</v>
      </c>
      <c r="F11" s="83" t="s">
        <v>161</v>
      </c>
      <c r="G11" s="65" t="s">
        <v>163</v>
      </c>
      <c r="H11" s="84">
        <v>0</v>
      </c>
      <c r="I11" s="85">
        <v>341419.05</v>
      </c>
      <c r="J11" s="85">
        <v>164342.82</v>
      </c>
      <c r="K11" s="78">
        <f t="shared" si="0"/>
        <v>505761.87</v>
      </c>
      <c r="L11" s="125">
        <f t="shared" si="1"/>
        <v>341419.05</v>
      </c>
    </row>
    <row r="12" spans="1:71" s="67" customFormat="1" ht="13">
      <c r="A12" s="126">
        <v>989</v>
      </c>
      <c r="B12" s="10" t="s">
        <v>112</v>
      </c>
      <c r="C12" s="37" t="s">
        <v>3</v>
      </c>
      <c r="D12" s="81">
        <v>2</v>
      </c>
      <c r="E12" s="82">
        <v>2</v>
      </c>
      <c r="F12" s="83" t="s">
        <v>161</v>
      </c>
      <c r="G12" s="65" t="s">
        <v>163</v>
      </c>
      <c r="H12" s="84">
        <v>0</v>
      </c>
      <c r="I12" s="85">
        <v>221705.60000000001</v>
      </c>
      <c r="J12" s="85">
        <v>164342.82</v>
      </c>
      <c r="K12" s="78">
        <f t="shared" si="0"/>
        <v>386048.42000000004</v>
      </c>
      <c r="L12" s="125">
        <f t="shared" si="1"/>
        <v>221705.60000000001</v>
      </c>
    </row>
    <row r="13" spans="1:71" s="67" customFormat="1" ht="25">
      <c r="A13" s="126">
        <v>990</v>
      </c>
      <c r="B13" s="10" t="s">
        <v>6</v>
      </c>
      <c r="C13" s="37" t="s">
        <v>3</v>
      </c>
      <c r="D13" s="81">
        <v>2</v>
      </c>
      <c r="E13" s="82">
        <v>2</v>
      </c>
      <c r="F13" s="83" t="s">
        <v>161</v>
      </c>
      <c r="G13" s="86" t="s">
        <v>170</v>
      </c>
      <c r="H13" s="84">
        <v>14962.59</v>
      </c>
      <c r="I13" s="85">
        <f>577000+429629.57</f>
        <v>1006629.5700000001</v>
      </c>
      <c r="J13" s="85">
        <v>164342.82</v>
      </c>
      <c r="K13" s="78">
        <f t="shared" si="0"/>
        <v>1185934.98</v>
      </c>
      <c r="L13" s="125">
        <f t="shared" si="1"/>
        <v>1021592.16</v>
      </c>
    </row>
    <row r="14" spans="1:71" s="67" customFormat="1" ht="13">
      <c r="A14" s="127">
        <v>991</v>
      </c>
      <c r="B14" s="10" t="s">
        <v>113</v>
      </c>
      <c r="C14" s="37" t="s">
        <v>3</v>
      </c>
      <c r="D14" s="81">
        <v>2</v>
      </c>
      <c r="E14" s="82">
        <v>2</v>
      </c>
      <c r="F14" s="83"/>
      <c r="G14" s="65" t="s">
        <v>163</v>
      </c>
      <c r="H14" s="84">
        <v>0</v>
      </c>
      <c r="I14" s="85">
        <v>145644.85</v>
      </c>
      <c r="J14" s="85">
        <v>164342.82</v>
      </c>
      <c r="K14" s="78">
        <f t="shared" si="0"/>
        <v>309987.67000000004</v>
      </c>
      <c r="L14" s="125">
        <f t="shared" si="1"/>
        <v>145644.85</v>
      </c>
    </row>
    <row r="15" spans="1:71" s="67" customFormat="1" ht="13">
      <c r="A15" s="128">
        <v>992</v>
      </c>
      <c r="B15" s="10" t="s">
        <v>114</v>
      </c>
      <c r="C15" s="37" t="s">
        <v>3</v>
      </c>
      <c r="D15" s="81" t="s">
        <v>162</v>
      </c>
      <c r="E15" s="82" t="s">
        <v>162</v>
      </c>
      <c r="F15" s="83"/>
      <c r="G15" s="65"/>
      <c r="H15" s="84">
        <v>0</v>
      </c>
      <c r="I15" s="87">
        <v>0</v>
      </c>
      <c r="J15" s="85">
        <v>0</v>
      </c>
      <c r="K15" s="78">
        <f t="shared" si="0"/>
        <v>0</v>
      </c>
      <c r="L15" s="125">
        <f t="shared" si="1"/>
        <v>0</v>
      </c>
    </row>
    <row r="16" spans="1:71" s="67" customFormat="1" ht="13">
      <c r="A16" s="127">
        <v>1004</v>
      </c>
      <c r="B16" s="10" t="s">
        <v>115</v>
      </c>
      <c r="C16" s="37" t="s">
        <v>3</v>
      </c>
      <c r="D16" s="81" t="s">
        <v>162</v>
      </c>
      <c r="E16" s="82" t="s">
        <v>162</v>
      </c>
      <c r="F16" s="83"/>
      <c r="G16" s="65"/>
      <c r="H16" s="84">
        <v>0</v>
      </c>
      <c r="I16" s="87">
        <v>0</v>
      </c>
      <c r="J16" s="85">
        <v>0</v>
      </c>
      <c r="K16" s="78">
        <f t="shared" si="0"/>
        <v>0</v>
      </c>
      <c r="L16" s="125">
        <f t="shared" si="1"/>
        <v>0</v>
      </c>
    </row>
    <row r="17" spans="1:65" s="67" customFormat="1" ht="25">
      <c r="A17" s="127">
        <v>1006</v>
      </c>
      <c r="B17" s="10" t="s">
        <v>54</v>
      </c>
      <c r="C17" s="37" t="s">
        <v>3</v>
      </c>
      <c r="D17" s="81">
        <v>2</v>
      </c>
      <c r="E17" s="82">
        <v>2</v>
      </c>
      <c r="F17" s="83" t="s">
        <v>161</v>
      </c>
      <c r="G17" s="65"/>
      <c r="H17" s="84">
        <v>0</v>
      </c>
      <c r="I17" s="87">
        <v>0</v>
      </c>
      <c r="J17" s="85">
        <v>164342.82</v>
      </c>
      <c r="K17" s="78">
        <f t="shared" si="0"/>
        <v>164342.82</v>
      </c>
      <c r="L17" s="125">
        <f t="shared" si="1"/>
        <v>0</v>
      </c>
      <c r="BB17" s="88"/>
      <c r="BC17" s="89"/>
      <c r="BD17" s="88"/>
      <c r="BE17" s="90"/>
      <c r="BF17" s="90"/>
      <c r="BG17" s="90"/>
      <c r="BH17" s="91"/>
      <c r="BI17" s="91"/>
      <c r="BJ17" s="91"/>
      <c r="BK17" s="91"/>
      <c r="BL17" s="92"/>
      <c r="BM17" s="93"/>
    </row>
    <row r="18" spans="1:65" s="67" customFormat="1" ht="13">
      <c r="A18" s="127">
        <v>1007</v>
      </c>
      <c r="B18" s="10" t="s">
        <v>7</v>
      </c>
      <c r="C18" s="37" t="s">
        <v>3</v>
      </c>
      <c r="D18" s="81">
        <v>2</v>
      </c>
      <c r="E18" s="82">
        <v>2</v>
      </c>
      <c r="F18" s="83" t="s">
        <v>161</v>
      </c>
      <c r="G18" s="65"/>
      <c r="H18" s="84">
        <v>0</v>
      </c>
      <c r="I18" s="87">
        <v>0</v>
      </c>
      <c r="J18" s="85">
        <v>164342.82</v>
      </c>
      <c r="K18" s="78">
        <f t="shared" si="0"/>
        <v>164342.82</v>
      </c>
      <c r="L18" s="125">
        <f t="shared" si="1"/>
        <v>0</v>
      </c>
      <c r="BB18" s="88"/>
      <c r="BC18" s="89"/>
      <c r="BD18" s="88"/>
      <c r="BE18" s="90"/>
      <c r="BF18" s="90"/>
      <c r="BG18" s="90"/>
      <c r="BH18" s="91"/>
      <c r="BI18" s="91"/>
      <c r="BJ18" s="91"/>
      <c r="BK18" s="91"/>
      <c r="BL18" s="92"/>
      <c r="BM18" s="93"/>
    </row>
    <row r="19" spans="1:65" s="67" customFormat="1" ht="13">
      <c r="A19" s="128">
        <v>1009</v>
      </c>
      <c r="B19" s="10" t="s">
        <v>116</v>
      </c>
      <c r="C19" s="37" t="s">
        <v>3</v>
      </c>
      <c r="D19" s="81" t="s">
        <v>162</v>
      </c>
      <c r="E19" s="82" t="s">
        <v>162</v>
      </c>
      <c r="F19" s="83"/>
      <c r="G19" s="65"/>
      <c r="H19" s="84">
        <v>0</v>
      </c>
      <c r="I19" s="87">
        <v>0</v>
      </c>
      <c r="J19" s="85">
        <v>0</v>
      </c>
      <c r="K19" s="78">
        <f t="shared" si="0"/>
        <v>0</v>
      </c>
      <c r="L19" s="125">
        <f t="shared" si="1"/>
        <v>0</v>
      </c>
      <c r="BB19" s="88"/>
      <c r="BC19" s="89"/>
      <c r="BD19" s="88"/>
      <c r="BE19" s="90"/>
      <c r="BF19" s="90"/>
      <c r="BG19" s="90"/>
      <c r="BH19" s="91"/>
      <c r="BI19" s="91"/>
      <c r="BJ19" s="91"/>
      <c r="BK19" s="91"/>
      <c r="BL19" s="92"/>
      <c r="BM19" s="93"/>
    </row>
    <row r="20" spans="1:65" s="67" customFormat="1" ht="13">
      <c r="A20" s="128">
        <v>1506</v>
      </c>
      <c r="B20" s="10" t="s">
        <v>8</v>
      </c>
      <c r="C20" s="37" t="s">
        <v>3</v>
      </c>
      <c r="D20" s="81">
        <v>2</v>
      </c>
      <c r="E20" s="82">
        <v>2</v>
      </c>
      <c r="F20" s="83" t="s">
        <v>161</v>
      </c>
      <c r="G20" s="65" t="s">
        <v>163</v>
      </c>
      <c r="H20" s="84">
        <v>0</v>
      </c>
      <c r="I20" s="87">
        <v>191976.75</v>
      </c>
      <c r="J20" s="85">
        <v>164342.82</v>
      </c>
      <c r="K20" s="78">
        <f t="shared" si="0"/>
        <v>356319.57</v>
      </c>
      <c r="L20" s="125">
        <f t="shared" si="1"/>
        <v>191976.75</v>
      </c>
      <c r="BB20" s="88"/>
      <c r="BC20" s="89"/>
      <c r="BD20" s="88"/>
      <c r="BE20" s="90"/>
      <c r="BF20" s="90"/>
      <c r="BG20" s="90"/>
      <c r="BH20" s="91"/>
      <c r="BI20" s="91"/>
      <c r="BJ20" s="91"/>
      <c r="BK20" s="91"/>
      <c r="BL20" s="92"/>
      <c r="BM20" s="93"/>
    </row>
    <row r="21" spans="1:65" s="67" customFormat="1" ht="13">
      <c r="A21" s="126">
        <v>1573</v>
      </c>
      <c r="B21" s="10" t="s">
        <v>9</v>
      </c>
      <c r="C21" s="37" t="s">
        <v>3</v>
      </c>
      <c r="D21" s="81">
        <v>2</v>
      </c>
      <c r="E21" s="82">
        <v>2</v>
      </c>
      <c r="F21" s="83" t="s">
        <v>161</v>
      </c>
      <c r="G21" s="65" t="s">
        <v>163</v>
      </c>
      <c r="H21" s="84">
        <v>0</v>
      </c>
      <c r="I21" s="87">
        <v>460366.16</v>
      </c>
      <c r="J21" s="85">
        <v>164342.82</v>
      </c>
      <c r="K21" s="78">
        <f t="shared" si="0"/>
        <v>624708.98</v>
      </c>
      <c r="L21" s="125">
        <f t="shared" si="1"/>
        <v>460366.16</v>
      </c>
      <c r="BB21" s="88"/>
      <c r="BC21" s="89"/>
      <c r="BD21" s="88"/>
      <c r="BE21" s="90"/>
      <c r="BF21" s="90"/>
      <c r="BG21" s="90"/>
      <c r="BH21" s="91"/>
      <c r="BI21" s="91"/>
      <c r="BJ21" s="91"/>
      <c r="BK21" s="91"/>
      <c r="BL21" s="92"/>
      <c r="BM21" s="93"/>
    </row>
    <row r="22" spans="1:65" s="67" customFormat="1" ht="13">
      <c r="A22" s="127">
        <v>1730</v>
      </c>
      <c r="B22" s="10" t="s">
        <v>10</v>
      </c>
      <c r="C22" s="37" t="s">
        <v>3</v>
      </c>
      <c r="D22" s="81">
        <v>2</v>
      </c>
      <c r="E22" s="82">
        <v>2</v>
      </c>
      <c r="F22" s="83" t="s">
        <v>161</v>
      </c>
      <c r="G22" s="65" t="s">
        <v>163</v>
      </c>
      <c r="H22" s="84">
        <v>0</v>
      </c>
      <c r="I22" s="87">
        <v>817029.22</v>
      </c>
      <c r="J22" s="85">
        <v>164342.82</v>
      </c>
      <c r="K22" s="78">
        <f t="shared" si="0"/>
        <v>981372.04</v>
      </c>
      <c r="L22" s="125">
        <f t="shared" si="1"/>
        <v>817029.22</v>
      </c>
      <c r="BB22" s="88"/>
      <c r="BC22" s="89"/>
      <c r="BD22" s="88"/>
      <c r="BE22" s="90"/>
      <c r="BF22" s="90"/>
      <c r="BG22" s="90"/>
      <c r="BH22" s="91"/>
      <c r="BI22" s="91"/>
      <c r="BJ22" s="91"/>
      <c r="BK22" s="91"/>
      <c r="BL22" s="92"/>
      <c r="BM22" s="93"/>
    </row>
    <row r="23" spans="1:65" s="67" customFormat="1" ht="13">
      <c r="A23" s="127">
        <v>1732</v>
      </c>
      <c r="B23" s="10" t="s">
        <v>11</v>
      </c>
      <c r="C23" s="37" t="s">
        <v>3</v>
      </c>
      <c r="D23" s="81">
        <v>2</v>
      </c>
      <c r="E23" s="82">
        <v>2</v>
      </c>
      <c r="F23" s="83" t="s">
        <v>161</v>
      </c>
      <c r="G23" s="65"/>
      <c r="H23" s="84">
        <v>0</v>
      </c>
      <c r="I23" s="87">
        <v>0</v>
      </c>
      <c r="J23" s="85">
        <v>164342.82</v>
      </c>
      <c r="K23" s="78">
        <f t="shared" si="0"/>
        <v>164342.82</v>
      </c>
      <c r="L23" s="125">
        <f t="shared" si="1"/>
        <v>0</v>
      </c>
      <c r="BB23" s="88"/>
      <c r="BC23" s="89"/>
      <c r="BD23" s="88"/>
      <c r="BE23" s="90"/>
      <c r="BF23" s="90"/>
      <c r="BG23" s="90"/>
      <c r="BH23" s="91"/>
      <c r="BI23" s="91"/>
      <c r="BJ23" s="91"/>
      <c r="BK23" s="91"/>
      <c r="BL23" s="92"/>
      <c r="BM23" s="93"/>
    </row>
    <row r="24" spans="1:65" s="67" customFormat="1" ht="13">
      <c r="A24" s="127">
        <v>1733</v>
      </c>
      <c r="B24" s="10" t="s">
        <v>12</v>
      </c>
      <c r="C24" s="37" t="s">
        <v>3</v>
      </c>
      <c r="D24" s="81">
        <v>2</v>
      </c>
      <c r="E24" s="82">
        <v>2</v>
      </c>
      <c r="F24" s="83" t="s">
        <v>161</v>
      </c>
      <c r="G24" s="65"/>
      <c r="H24" s="84">
        <v>0</v>
      </c>
      <c r="I24" s="87">
        <v>0</v>
      </c>
      <c r="J24" s="85">
        <v>164342.82</v>
      </c>
      <c r="K24" s="78">
        <f t="shared" si="0"/>
        <v>164342.82</v>
      </c>
      <c r="L24" s="125">
        <f t="shared" si="1"/>
        <v>0</v>
      </c>
      <c r="BB24" s="88"/>
      <c r="BC24" s="89"/>
      <c r="BD24" s="88"/>
      <c r="BE24" s="90"/>
      <c r="BF24" s="90"/>
      <c r="BG24" s="90"/>
      <c r="BH24" s="91"/>
      <c r="BI24" s="91"/>
      <c r="BJ24" s="91"/>
      <c r="BK24" s="91"/>
      <c r="BL24" s="92"/>
      <c r="BM24" s="93"/>
    </row>
    <row r="25" spans="1:65" s="67" customFormat="1" ht="25">
      <c r="A25" s="126">
        <v>1735</v>
      </c>
      <c r="B25" s="10" t="s">
        <v>122</v>
      </c>
      <c r="C25" s="37" t="s">
        <v>3</v>
      </c>
      <c r="D25" s="81">
        <v>2</v>
      </c>
      <c r="E25" s="82">
        <v>2</v>
      </c>
      <c r="F25" s="83" t="s">
        <v>161</v>
      </c>
      <c r="G25" s="94"/>
      <c r="H25" s="95">
        <v>0</v>
      </c>
      <c r="I25" s="96">
        <v>0</v>
      </c>
      <c r="J25" s="85">
        <v>164342.82</v>
      </c>
      <c r="K25" s="78">
        <f t="shared" si="0"/>
        <v>164342.82</v>
      </c>
      <c r="L25" s="125">
        <f t="shared" si="1"/>
        <v>0</v>
      </c>
      <c r="BB25" s="88"/>
      <c r="BC25" s="89"/>
      <c r="BD25" s="88"/>
      <c r="BE25" s="90"/>
      <c r="BF25" s="90"/>
      <c r="BG25" s="90"/>
      <c r="BH25" s="91"/>
      <c r="BI25" s="91"/>
      <c r="BJ25" s="91"/>
      <c r="BK25" s="91"/>
      <c r="BL25" s="92"/>
      <c r="BM25" s="93"/>
    </row>
    <row r="26" spans="1:65" s="67" customFormat="1" ht="25">
      <c r="A26" s="126">
        <v>1736</v>
      </c>
      <c r="B26" s="10" t="s">
        <v>123</v>
      </c>
      <c r="C26" s="37" t="s">
        <v>3</v>
      </c>
      <c r="D26" s="81" t="s">
        <v>164</v>
      </c>
      <c r="E26" s="82" t="s">
        <v>164</v>
      </c>
      <c r="F26" s="83"/>
      <c r="G26" s="65"/>
      <c r="H26" s="84">
        <v>0</v>
      </c>
      <c r="I26" s="87">
        <v>0</v>
      </c>
      <c r="J26" s="85">
        <v>0</v>
      </c>
      <c r="K26" s="78">
        <f t="shared" si="0"/>
        <v>0</v>
      </c>
      <c r="L26" s="125">
        <f t="shared" si="1"/>
        <v>0</v>
      </c>
      <c r="BB26" s="88"/>
      <c r="BC26" s="89"/>
      <c r="BD26" s="88"/>
      <c r="BE26" s="90"/>
      <c r="BF26" s="90"/>
      <c r="BG26" s="90"/>
      <c r="BH26" s="91"/>
      <c r="BI26" s="91"/>
      <c r="BJ26" s="91"/>
      <c r="BK26" s="91"/>
      <c r="BL26" s="92"/>
      <c r="BM26" s="93"/>
    </row>
    <row r="27" spans="1:65" s="67" customFormat="1" ht="13">
      <c r="A27" s="126">
        <v>1977</v>
      </c>
      <c r="B27" s="10" t="s">
        <v>13</v>
      </c>
      <c r="C27" s="37" t="s">
        <v>3</v>
      </c>
      <c r="D27" s="81">
        <v>2</v>
      </c>
      <c r="E27" s="82">
        <v>2</v>
      </c>
      <c r="F27" s="83" t="s">
        <v>161</v>
      </c>
      <c r="G27" s="65" t="s">
        <v>163</v>
      </c>
      <c r="H27" s="84">
        <v>0</v>
      </c>
      <c r="I27" s="87">
        <v>974708.66</v>
      </c>
      <c r="J27" s="85">
        <v>164342.82</v>
      </c>
      <c r="K27" s="78">
        <f t="shared" si="0"/>
        <v>1139051.48</v>
      </c>
      <c r="L27" s="125">
        <f t="shared" si="1"/>
        <v>974708.66</v>
      </c>
      <c r="BB27" s="88"/>
      <c r="BC27" s="89"/>
      <c r="BD27" s="88"/>
      <c r="BE27" s="90"/>
      <c r="BF27" s="90"/>
      <c r="BG27" s="90"/>
      <c r="BH27" s="91"/>
      <c r="BI27" s="91"/>
      <c r="BJ27" s="91"/>
      <c r="BK27" s="91"/>
      <c r="BL27" s="92"/>
      <c r="BM27" s="93"/>
    </row>
    <row r="28" spans="1:65" s="67" customFormat="1" ht="25">
      <c r="A28" s="127">
        <v>3182</v>
      </c>
      <c r="B28" s="10" t="s">
        <v>127</v>
      </c>
      <c r="C28" s="37" t="s">
        <v>3</v>
      </c>
      <c r="D28" s="81" t="s">
        <v>164</v>
      </c>
      <c r="E28" s="82" t="s">
        <v>164</v>
      </c>
      <c r="F28" s="83"/>
      <c r="G28" s="65" t="s">
        <v>163</v>
      </c>
      <c r="H28" s="84">
        <v>0</v>
      </c>
      <c r="I28" s="87">
        <v>186750</v>
      </c>
      <c r="J28" s="85">
        <v>0</v>
      </c>
      <c r="K28" s="85">
        <f t="shared" si="0"/>
        <v>186750</v>
      </c>
      <c r="L28" s="129">
        <f t="shared" si="1"/>
        <v>186750</v>
      </c>
      <c r="BB28" s="88"/>
      <c r="BC28" s="89"/>
      <c r="BD28" s="88"/>
      <c r="BE28" s="90"/>
      <c r="BF28" s="90"/>
      <c r="BG28" s="90"/>
      <c r="BH28" s="91"/>
      <c r="BI28" s="91"/>
      <c r="BJ28" s="91"/>
      <c r="BK28" s="91"/>
      <c r="BL28" s="92"/>
      <c r="BM28" s="93"/>
    </row>
    <row r="29" spans="1:65" s="67" customFormat="1" ht="13">
      <c r="A29" s="130">
        <v>292</v>
      </c>
      <c r="B29" s="42" t="s">
        <v>14</v>
      </c>
      <c r="C29" s="43" t="s">
        <v>15</v>
      </c>
      <c r="D29" s="97">
        <v>2</v>
      </c>
      <c r="E29" s="98">
        <v>3</v>
      </c>
      <c r="F29" s="99" t="s">
        <v>171</v>
      </c>
      <c r="G29" s="94"/>
      <c r="H29" s="95">
        <v>30184.7</v>
      </c>
      <c r="I29" s="96"/>
      <c r="J29" s="100">
        <v>153664.81</v>
      </c>
      <c r="K29" s="122">
        <f t="shared" si="0"/>
        <v>183849.51</v>
      </c>
      <c r="L29" s="131">
        <f t="shared" si="1"/>
        <v>30184.7</v>
      </c>
    </row>
    <row r="30" spans="1:65" ht="13">
      <c r="A30" s="140">
        <v>47</v>
      </c>
      <c r="B30" s="42" t="s">
        <v>57</v>
      </c>
      <c r="C30" s="43" t="s">
        <v>16</v>
      </c>
      <c r="D30" s="97">
        <v>10</v>
      </c>
      <c r="E30" s="98">
        <v>10</v>
      </c>
      <c r="F30" s="99" t="s">
        <v>143</v>
      </c>
      <c r="G30" s="94"/>
      <c r="H30" s="95">
        <v>83446.121104477614</v>
      </c>
      <c r="I30" s="96">
        <v>0</v>
      </c>
      <c r="J30" s="100">
        <v>75545.62</v>
      </c>
      <c r="K30" s="78">
        <f t="shared" si="0"/>
        <v>158991.74110447761</v>
      </c>
      <c r="L30" s="125">
        <f t="shared" si="1"/>
        <v>83446.121104477614</v>
      </c>
    </row>
    <row r="31" spans="1:65" ht="13">
      <c r="A31" s="127">
        <v>49</v>
      </c>
      <c r="B31" s="10" t="s">
        <v>58</v>
      </c>
      <c r="C31" s="37" t="s">
        <v>16</v>
      </c>
      <c r="D31" s="81">
        <v>5</v>
      </c>
      <c r="E31" s="82">
        <v>3</v>
      </c>
      <c r="F31" s="83" t="s">
        <v>143</v>
      </c>
      <c r="G31" s="65"/>
      <c r="H31" s="84">
        <v>551095.73110447754</v>
      </c>
      <c r="I31" s="87">
        <v>0</v>
      </c>
      <c r="J31" s="85">
        <v>639438.39</v>
      </c>
      <c r="K31" s="78">
        <f t="shared" si="0"/>
        <v>1190534.1211044774</v>
      </c>
      <c r="L31" s="125">
        <f t="shared" si="1"/>
        <v>551095.73110447754</v>
      </c>
    </row>
    <row r="32" spans="1:65" ht="13">
      <c r="A32" s="128">
        <v>56</v>
      </c>
      <c r="B32" s="10" t="s">
        <v>52</v>
      </c>
      <c r="C32" s="37" t="s">
        <v>16</v>
      </c>
      <c r="D32" s="81">
        <v>0</v>
      </c>
      <c r="E32" s="82">
        <v>0</v>
      </c>
      <c r="F32" s="83" t="s">
        <v>143</v>
      </c>
      <c r="G32" s="65"/>
      <c r="H32" s="84">
        <v>83449.121104477599</v>
      </c>
      <c r="I32" s="87">
        <v>0</v>
      </c>
      <c r="J32" s="85">
        <v>0</v>
      </c>
      <c r="K32" s="78">
        <f t="shared" si="0"/>
        <v>83449.121104477599</v>
      </c>
      <c r="L32" s="125">
        <f t="shared" si="1"/>
        <v>83449.121104477599</v>
      </c>
    </row>
    <row r="33" spans="1:12" ht="13">
      <c r="A33" s="127">
        <v>57</v>
      </c>
      <c r="B33" s="10" t="s">
        <v>59</v>
      </c>
      <c r="C33" s="37" t="s">
        <v>16</v>
      </c>
      <c r="D33" s="81">
        <v>24</v>
      </c>
      <c r="E33" s="82">
        <v>24</v>
      </c>
      <c r="F33" s="83" t="s">
        <v>143</v>
      </c>
      <c r="G33" s="65"/>
      <c r="H33" s="84">
        <v>83450.121104477599</v>
      </c>
      <c r="I33" s="87">
        <v>0</v>
      </c>
      <c r="J33" s="85">
        <v>0</v>
      </c>
      <c r="K33" s="78">
        <f t="shared" si="0"/>
        <v>83450.121104477599</v>
      </c>
      <c r="L33" s="125">
        <f t="shared" si="1"/>
        <v>83450.121104477599</v>
      </c>
    </row>
    <row r="34" spans="1:12" ht="13">
      <c r="A34" s="127">
        <v>58</v>
      </c>
      <c r="B34" s="10" t="s">
        <v>60</v>
      </c>
      <c r="C34" s="37" t="s">
        <v>16</v>
      </c>
      <c r="D34" s="81">
        <v>2</v>
      </c>
      <c r="E34" s="82">
        <v>2</v>
      </c>
      <c r="F34" s="83" t="s">
        <v>143</v>
      </c>
      <c r="G34" s="65"/>
      <c r="H34" s="84">
        <v>83451.121104477599</v>
      </c>
      <c r="I34" s="87">
        <v>0</v>
      </c>
      <c r="J34" s="85">
        <v>0</v>
      </c>
      <c r="K34" s="78">
        <f t="shared" si="0"/>
        <v>83451.121104477599</v>
      </c>
      <c r="L34" s="125">
        <f t="shared" si="1"/>
        <v>83451.121104477599</v>
      </c>
    </row>
    <row r="35" spans="1:12" ht="13">
      <c r="A35" s="127">
        <v>60</v>
      </c>
      <c r="B35" s="10" t="s">
        <v>61</v>
      </c>
      <c r="C35" s="37" t="s">
        <v>16</v>
      </c>
      <c r="D35" s="81">
        <v>24</v>
      </c>
      <c r="E35" s="82">
        <v>24</v>
      </c>
      <c r="F35" s="83" t="s">
        <v>143</v>
      </c>
      <c r="G35" s="65"/>
      <c r="H35" s="84">
        <v>171731.82110447763</v>
      </c>
      <c r="I35" s="87">
        <v>0</v>
      </c>
      <c r="J35" s="85">
        <v>510526.36</v>
      </c>
      <c r="K35" s="78">
        <f t="shared" si="0"/>
        <v>682258.18110447761</v>
      </c>
      <c r="L35" s="125">
        <f t="shared" si="1"/>
        <v>171731.82110447763</v>
      </c>
    </row>
    <row r="36" spans="1:12" ht="13">
      <c r="A36" s="127">
        <v>67</v>
      </c>
      <c r="B36" s="10" t="s">
        <v>62</v>
      </c>
      <c r="C36" s="37" t="s">
        <v>16</v>
      </c>
      <c r="D36" s="81">
        <v>1</v>
      </c>
      <c r="E36" s="82">
        <v>1</v>
      </c>
      <c r="F36" s="83" t="s">
        <v>143</v>
      </c>
      <c r="G36" s="65"/>
      <c r="H36" s="84">
        <v>83447.121104477599</v>
      </c>
      <c r="I36" s="87">
        <v>550000</v>
      </c>
      <c r="J36" s="85">
        <v>0</v>
      </c>
      <c r="K36" s="78">
        <f t="shared" ref="K36:K67" si="2">SUM(H36:J36)</f>
        <v>633447.12110447756</v>
      </c>
      <c r="L36" s="125">
        <v>633447.12110447756</v>
      </c>
    </row>
    <row r="37" spans="1:12" ht="13">
      <c r="A37" s="127">
        <v>68</v>
      </c>
      <c r="B37" s="10" t="s">
        <v>17</v>
      </c>
      <c r="C37" s="37" t="s">
        <v>16</v>
      </c>
      <c r="D37" s="81">
        <v>0</v>
      </c>
      <c r="E37" s="82">
        <v>0</v>
      </c>
      <c r="F37" s="83" t="s">
        <v>143</v>
      </c>
      <c r="G37" s="65"/>
      <c r="H37" s="84">
        <v>92789.771104477608</v>
      </c>
      <c r="I37" s="87">
        <v>0</v>
      </c>
      <c r="J37" s="85">
        <v>116080.35</v>
      </c>
      <c r="K37" s="78">
        <f t="shared" si="2"/>
        <v>208870.12110447761</v>
      </c>
      <c r="L37" s="125">
        <f t="shared" ref="L37:L68" si="3">SUM(H37:I37)</f>
        <v>92789.771104477608</v>
      </c>
    </row>
    <row r="38" spans="1:12" ht="13">
      <c r="A38" s="127">
        <v>72</v>
      </c>
      <c r="B38" s="10" t="s">
        <v>63</v>
      </c>
      <c r="C38" s="37" t="s">
        <v>16</v>
      </c>
      <c r="D38" s="81">
        <v>3</v>
      </c>
      <c r="E38" s="82">
        <v>2</v>
      </c>
      <c r="F38" s="83" t="s">
        <v>143</v>
      </c>
      <c r="G38" s="65"/>
      <c r="H38" s="84">
        <v>83448.121104477599</v>
      </c>
      <c r="I38" s="87">
        <v>0</v>
      </c>
      <c r="J38" s="85">
        <v>0</v>
      </c>
      <c r="K38" s="78">
        <f t="shared" si="2"/>
        <v>83448.121104477599</v>
      </c>
      <c r="L38" s="125">
        <f t="shared" si="3"/>
        <v>83448.121104477599</v>
      </c>
    </row>
    <row r="39" spans="1:12" ht="13">
      <c r="A39" s="127">
        <v>136</v>
      </c>
      <c r="B39" s="10" t="s">
        <v>64</v>
      </c>
      <c r="C39" s="37" t="s">
        <v>16</v>
      </c>
      <c r="D39" s="81">
        <v>26</v>
      </c>
      <c r="E39" s="82">
        <v>26</v>
      </c>
      <c r="F39" s="83" t="s">
        <v>143</v>
      </c>
      <c r="G39" s="65"/>
      <c r="H39" s="84">
        <v>83446.121104477614</v>
      </c>
      <c r="I39" s="87">
        <v>0</v>
      </c>
      <c r="J39" s="85">
        <v>0</v>
      </c>
      <c r="K39" s="78">
        <f t="shared" si="2"/>
        <v>83446.121104477614</v>
      </c>
      <c r="L39" s="125">
        <f t="shared" si="3"/>
        <v>83446.121104477614</v>
      </c>
    </row>
    <row r="40" spans="1:12" ht="13">
      <c r="A40" s="127">
        <v>149</v>
      </c>
      <c r="B40" s="10" t="s">
        <v>65</v>
      </c>
      <c r="C40" s="37" t="s">
        <v>16</v>
      </c>
      <c r="D40" s="81">
        <v>1</v>
      </c>
      <c r="E40" s="82">
        <v>1</v>
      </c>
      <c r="F40" s="83" t="s">
        <v>143</v>
      </c>
      <c r="G40" s="65"/>
      <c r="H40" s="84">
        <v>140318.01110447763</v>
      </c>
      <c r="I40" s="87">
        <v>0</v>
      </c>
      <c r="J40" s="85">
        <v>170698.38</v>
      </c>
      <c r="K40" s="78">
        <f t="shared" si="2"/>
        <v>311016.39110447763</v>
      </c>
      <c r="L40" s="125">
        <f t="shared" si="3"/>
        <v>140318.01110447763</v>
      </c>
    </row>
    <row r="41" spans="1:12" ht="13">
      <c r="A41" s="127">
        <v>151</v>
      </c>
      <c r="B41" s="10" t="s">
        <v>66</v>
      </c>
      <c r="C41" s="37" t="s">
        <v>16</v>
      </c>
      <c r="D41" s="81">
        <v>10</v>
      </c>
      <c r="E41" s="82">
        <v>10</v>
      </c>
      <c r="F41" s="83" t="s">
        <v>143</v>
      </c>
      <c r="G41" s="65"/>
      <c r="H41" s="84">
        <v>109518.12110447761</v>
      </c>
      <c r="I41" s="87">
        <v>0</v>
      </c>
      <c r="J41" s="85">
        <v>142386.76999999999</v>
      </c>
      <c r="K41" s="78">
        <f t="shared" si="2"/>
        <v>251904.8911044776</v>
      </c>
      <c r="L41" s="125">
        <f t="shared" si="3"/>
        <v>109518.12110447761</v>
      </c>
    </row>
    <row r="42" spans="1:12" ht="13">
      <c r="A42" s="127">
        <v>163</v>
      </c>
      <c r="B42" s="10" t="s">
        <v>67</v>
      </c>
      <c r="C42" s="37" t="s">
        <v>16</v>
      </c>
      <c r="D42" s="81">
        <v>2</v>
      </c>
      <c r="E42" s="82">
        <f>2+6</f>
        <v>8</v>
      </c>
      <c r="F42" s="83" t="s">
        <v>143</v>
      </c>
      <c r="G42" s="65"/>
      <c r="H42" s="84">
        <v>316423.83110447758</v>
      </c>
      <c r="I42" s="87">
        <v>19847.62</v>
      </c>
      <c r="J42" s="85">
        <v>246429.3</v>
      </c>
      <c r="K42" s="78">
        <f t="shared" si="2"/>
        <v>582700.75110447756</v>
      </c>
      <c r="L42" s="125">
        <f t="shared" si="3"/>
        <v>336271.45110447757</v>
      </c>
    </row>
    <row r="43" spans="1:12" s="67" customFormat="1" ht="13">
      <c r="A43" s="127">
        <v>169</v>
      </c>
      <c r="B43" s="10" t="s">
        <v>68</v>
      </c>
      <c r="C43" s="37" t="s">
        <v>16</v>
      </c>
      <c r="D43" s="81">
        <v>2</v>
      </c>
      <c r="E43" s="82">
        <v>2</v>
      </c>
      <c r="F43" s="83" t="s">
        <v>143</v>
      </c>
      <c r="G43" s="65"/>
      <c r="H43" s="84">
        <v>339769.0411044776</v>
      </c>
      <c r="I43" s="87">
        <v>0</v>
      </c>
      <c r="J43" s="85">
        <v>400838.44</v>
      </c>
      <c r="K43" s="78">
        <f t="shared" si="2"/>
        <v>740607.48110447754</v>
      </c>
      <c r="L43" s="125">
        <f t="shared" si="3"/>
        <v>339769.0411044776</v>
      </c>
    </row>
    <row r="44" spans="1:12" s="67" customFormat="1" ht="13">
      <c r="A44" s="127">
        <v>173</v>
      </c>
      <c r="B44" s="10" t="s">
        <v>69</v>
      </c>
      <c r="C44" s="37" t="s">
        <v>16</v>
      </c>
      <c r="D44" s="81">
        <v>6</v>
      </c>
      <c r="E44" s="82">
        <f>6+8</f>
        <v>14</v>
      </c>
      <c r="F44" s="83" t="s">
        <v>143</v>
      </c>
      <c r="G44" s="65"/>
      <c r="H44" s="84">
        <v>323095.2911044776</v>
      </c>
      <c r="I44" s="87">
        <v>0</v>
      </c>
      <c r="J44" s="85">
        <v>817073.63</v>
      </c>
      <c r="K44" s="78">
        <f t="shared" si="2"/>
        <v>1140168.9211044777</v>
      </c>
      <c r="L44" s="125">
        <f t="shared" si="3"/>
        <v>323095.2911044776</v>
      </c>
    </row>
    <row r="45" spans="1:12" s="67" customFormat="1" ht="13">
      <c r="A45" s="127">
        <v>174</v>
      </c>
      <c r="B45" s="10" t="s">
        <v>70</v>
      </c>
      <c r="C45" s="37" t="s">
        <v>16</v>
      </c>
      <c r="D45" s="81">
        <v>24</v>
      </c>
      <c r="E45" s="82">
        <v>24</v>
      </c>
      <c r="F45" s="83" t="s">
        <v>143</v>
      </c>
      <c r="G45" s="65"/>
      <c r="H45" s="84">
        <v>170626.43110447761</v>
      </c>
      <c r="I45" s="87">
        <v>0</v>
      </c>
      <c r="J45" s="85">
        <v>529435.55000000005</v>
      </c>
      <c r="K45" s="78">
        <f t="shared" si="2"/>
        <v>700061.98110447766</v>
      </c>
      <c r="L45" s="125">
        <f t="shared" si="3"/>
        <v>170626.43110447761</v>
      </c>
    </row>
    <row r="46" spans="1:12" s="67" customFormat="1" ht="13">
      <c r="A46" s="127">
        <v>179</v>
      </c>
      <c r="B46" s="10" t="s">
        <v>71</v>
      </c>
      <c r="C46" s="37" t="s">
        <v>16</v>
      </c>
      <c r="D46" s="81">
        <v>24</v>
      </c>
      <c r="E46" s="82">
        <v>24</v>
      </c>
      <c r="F46" s="83" t="s">
        <v>143</v>
      </c>
      <c r="G46" s="65"/>
      <c r="H46" s="84">
        <v>443979.72110447765</v>
      </c>
      <c r="I46" s="87">
        <v>31872.34</v>
      </c>
      <c r="J46" s="85">
        <v>492854.13</v>
      </c>
      <c r="K46" s="78">
        <f t="shared" si="2"/>
        <v>968706.19110447774</v>
      </c>
      <c r="L46" s="125">
        <f t="shared" si="3"/>
        <v>475852.06110447767</v>
      </c>
    </row>
    <row r="47" spans="1:12" s="67" customFormat="1" ht="13">
      <c r="A47" s="127">
        <v>187</v>
      </c>
      <c r="B47" s="10" t="s">
        <v>72</v>
      </c>
      <c r="C47" s="37" t="s">
        <v>16</v>
      </c>
      <c r="D47" s="81">
        <v>1</v>
      </c>
      <c r="E47" s="82">
        <v>1</v>
      </c>
      <c r="F47" s="83" t="s">
        <v>143</v>
      </c>
      <c r="G47" s="65"/>
      <c r="H47" s="84">
        <v>240373.13110447762</v>
      </c>
      <c r="I47" s="87">
        <v>0</v>
      </c>
      <c r="J47" s="85">
        <v>469368.84</v>
      </c>
      <c r="K47" s="78">
        <f t="shared" si="2"/>
        <v>709741.97110447765</v>
      </c>
      <c r="L47" s="125">
        <f t="shared" si="3"/>
        <v>240373.13110447762</v>
      </c>
    </row>
    <row r="48" spans="1:12" s="67" customFormat="1" ht="13">
      <c r="A48" s="127">
        <v>188</v>
      </c>
      <c r="B48" s="10" t="s">
        <v>73</v>
      </c>
      <c r="C48" s="37" t="s">
        <v>16</v>
      </c>
      <c r="D48" s="81">
        <v>1</v>
      </c>
      <c r="E48" s="82">
        <v>1</v>
      </c>
      <c r="F48" s="83" t="s">
        <v>143</v>
      </c>
      <c r="G48" s="65"/>
      <c r="H48" s="84">
        <v>249615.11110447763</v>
      </c>
      <c r="I48" s="87">
        <v>0</v>
      </c>
      <c r="J48" s="85">
        <v>159815.95000000001</v>
      </c>
      <c r="K48" s="78">
        <f t="shared" si="2"/>
        <v>409431.06110447762</v>
      </c>
      <c r="L48" s="125">
        <f t="shared" si="3"/>
        <v>249615.11110447763</v>
      </c>
    </row>
    <row r="49" spans="1:12" s="67" customFormat="1" ht="13">
      <c r="A49" s="127">
        <v>189</v>
      </c>
      <c r="B49" s="10" t="s">
        <v>74</v>
      </c>
      <c r="C49" s="37" t="s">
        <v>16</v>
      </c>
      <c r="D49" s="81">
        <v>24</v>
      </c>
      <c r="E49" s="82">
        <v>24</v>
      </c>
      <c r="F49" s="83" t="s">
        <v>143</v>
      </c>
      <c r="G49" s="65"/>
      <c r="H49" s="84">
        <v>168662.4211044776</v>
      </c>
      <c r="I49" s="87">
        <v>0</v>
      </c>
      <c r="J49" s="85">
        <v>377622.73</v>
      </c>
      <c r="K49" s="78">
        <f t="shared" si="2"/>
        <v>546285.15110447758</v>
      </c>
      <c r="L49" s="125">
        <f t="shared" si="3"/>
        <v>168662.4211044776</v>
      </c>
    </row>
    <row r="50" spans="1:12" s="67" customFormat="1" ht="13">
      <c r="A50" s="126">
        <v>194</v>
      </c>
      <c r="B50" s="10" t="s">
        <v>75</v>
      </c>
      <c r="C50" s="37" t="s">
        <v>16</v>
      </c>
      <c r="D50" s="81">
        <v>2</v>
      </c>
      <c r="E50" s="82">
        <f>0+1</f>
        <v>1</v>
      </c>
      <c r="F50" s="83" t="s">
        <v>143</v>
      </c>
      <c r="G50" s="65"/>
      <c r="H50" s="84">
        <v>365511.11110447766</v>
      </c>
      <c r="I50" s="87">
        <v>0</v>
      </c>
      <c r="J50" s="85">
        <v>168091.48</v>
      </c>
      <c r="K50" s="78">
        <f t="shared" si="2"/>
        <v>533602.59110447764</v>
      </c>
      <c r="L50" s="125">
        <f t="shared" si="3"/>
        <v>365511.11110447766</v>
      </c>
    </row>
    <row r="51" spans="1:12" s="67" customFormat="1" ht="13">
      <c r="A51" s="126">
        <v>206</v>
      </c>
      <c r="B51" s="10" t="s">
        <v>76</v>
      </c>
      <c r="C51" s="37" t="s">
        <v>16</v>
      </c>
      <c r="D51" s="81">
        <v>4</v>
      </c>
      <c r="E51" s="82">
        <v>4</v>
      </c>
      <c r="F51" s="83" t="s">
        <v>143</v>
      </c>
      <c r="G51" s="65"/>
      <c r="H51" s="84">
        <v>404647.19110447768</v>
      </c>
      <c r="I51" s="87">
        <v>29138.78</v>
      </c>
      <c r="J51" s="85">
        <v>255837.49</v>
      </c>
      <c r="K51" s="78">
        <f t="shared" si="2"/>
        <v>689623.46110447764</v>
      </c>
      <c r="L51" s="125">
        <f t="shared" si="3"/>
        <v>433785.97110447765</v>
      </c>
    </row>
    <row r="52" spans="1:12" s="67" customFormat="1" ht="13">
      <c r="A52" s="126">
        <v>207</v>
      </c>
      <c r="B52" s="10" t="s">
        <v>77</v>
      </c>
      <c r="C52" s="37" t="s">
        <v>16</v>
      </c>
      <c r="D52" s="81">
        <v>5</v>
      </c>
      <c r="E52" s="82">
        <f>3+14</f>
        <v>17</v>
      </c>
      <c r="F52" s="83" t="s">
        <v>143</v>
      </c>
      <c r="G52" s="65"/>
      <c r="H52" s="84">
        <v>745907.1711044776</v>
      </c>
      <c r="I52" s="87">
        <v>24597.279999999999</v>
      </c>
      <c r="J52" s="85">
        <v>406423.41</v>
      </c>
      <c r="K52" s="78">
        <f t="shared" si="2"/>
        <v>1176927.8611044777</v>
      </c>
      <c r="L52" s="125">
        <f t="shared" si="3"/>
        <v>770504.45110447763</v>
      </c>
    </row>
    <row r="53" spans="1:12" s="67" customFormat="1" ht="13">
      <c r="A53" s="126">
        <v>208</v>
      </c>
      <c r="B53" s="10" t="s">
        <v>78</v>
      </c>
      <c r="C53" s="37" t="s">
        <v>16</v>
      </c>
      <c r="D53" s="81">
        <v>6</v>
      </c>
      <c r="E53" s="82">
        <f>6+12</f>
        <v>18</v>
      </c>
      <c r="F53" s="83" t="s">
        <v>143</v>
      </c>
      <c r="G53" s="65"/>
      <c r="H53" s="84">
        <v>457697.86110447766</v>
      </c>
      <c r="I53" s="87">
        <v>33370.46</v>
      </c>
      <c r="J53" s="85">
        <v>1265649.03</v>
      </c>
      <c r="K53" s="78">
        <f t="shared" si="2"/>
        <v>1756717.3511044777</v>
      </c>
      <c r="L53" s="125">
        <f t="shared" si="3"/>
        <v>491068.32110447768</v>
      </c>
    </row>
    <row r="54" spans="1:12" s="67" customFormat="1" ht="13">
      <c r="A54" s="126">
        <v>209</v>
      </c>
      <c r="B54" s="10" t="s">
        <v>18</v>
      </c>
      <c r="C54" s="37" t="s">
        <v>16</v>
      </c>
      <c r="D54" s="81">
        <v>2</v>
      </c>
      <c r="E54" s="82">
        <f>1+24</f>
        <v>25</v>
      </c>
      <c r="F54" s="83" t="s">
        <v>143</v>
      </c>
      <c r="G54" s="65"/>
      <c r="H54" s="84">
        <v>678953.56110447762</v>
      </c>
      <c r="I54" s="87">
        <v>39163.119999999995</v>
      </c>
      <c r="J54" s="85">
        <v>263115.69</v>
      </c>
      <c r="K54" s="78">
        <f t="shared" si="2"/>
        <v>981232.37110447767</v>
      </c>
      <c r="L54" s="125">
        <f t="shared" si="3"/>
        <v>718116.68110447761</v>
      </c>
    </row>
    <row r="55" spans="1:12" s="67" customFormat="1" ht="13">
      <c r="A55" s="126">
        <v>210</v>
      </c>
      <c r="B55" s="10" t="s">
        <v>79</v>
      </c>
      <c r="C55" s="37" t="s">
        <v>16</v>
      </c>
      <c r="D55" s="81">
        <v>5</v>
      </c>
      <c r="E55" s="82">
        <v>5</v>
      </c>
      <c r="F55" s="83" t="s">
        <v>143</v>
      </c>
      <c r="G55" s="65"/>
      <c r="H55" s="84">
        <v>169779.7311044776</v>
      </c>
      <c r="I55" s="87">
        <v>0</v>
      </c>
      <c r="J55" s="85">
        <v>0</v>
      </c>
      <c r="K55" s="78">
        <f t="shared" si="2"/>
        <v>169779.7311044776</v>
      </c>
      <c r="L55" s="125">
        <f t="shared" si="3"/>
        <v>169779.7311044776</v>
      </c>
    </row>
    <row r="56" spans="1:12" s="67" customFormat="1" ht="13">
      <c r="A56" s="126">
        <v>211</v>
      </c>
      <c r="B56" s="10" t="s">
        <v>80</v>
      </c>
      <c r="C56" s="37" t="s">
        <v>16</v>
      </c>
      <c r="D56" s="81">
        <v>1</v>
      </c>
      <c r="E56" s="82">
        <v>1</v>
      </c>
      <c r="F56" s="83" t="s">
        <v>143</v>
      </c>
      <c r="G56" s="65"/>
      <c r="H56" s="84">
        <v>88013.741104477609</v>
      </c>
      <c r="I56" s="87">
        <v>0</v>
      </c>
      <c r="J56" s="85">
        <v>0</v>
      </c>
      <c r="K56" s="78">
        <f t="shared" si="2"/>
        <v>88013.741104477609</v>
      </c>
      <c r="L56" s="125">
        <f t="shared" si="3"/>
        <v>88013.741104477609</v>
      </c>
    </row>
    <row r="57" spans="1:12" s="67" customFormat="1" ht="13">
      <c r="A57" s="126">
        <v>213</v>
      </c>
      <c r="B57" s="10" t="s">
        <v>81</v>
      </c>
      <c r="C57" s="37" t="s">
        <v>16</v>
      </c>
      <c r="D57" s="81">
        <v>4</v>
      </c>
      <c r="E57" s="82">
        <v>2</v>
      </c>
      <c r="F57" s="83" t="s">
        <v>143</v>
      </c>
      <c r="G57" s="65"/>
      <c r="H57" s="84">
        <v>113793.88110447761</v>
      </c>
      <c r="I57" s="87">
        <v>0</v>
      </c>
      <c r="J57" s="85">
        <v>542538.48</v>
      </c>
      <c r="K57" s="78">
        <f t="shared" si="2"/>
        <v>656332.36110447755</v>
      </c>
      <c r="L57" s="125">
        <f t="shared" si="3"/>
        <v>113793.88110447761</v>
      </c>
    </row>
    <row r="58" spans="1:12" s="67" customFormat="1" ht="13">
      <c r="A58" s="126">
        <v>216</v>
      </c>
      <c r="B58" s="10" t="s">
        <v>46</v>
      </c>
      <c r="C58" s="37" t="s">
        <v>16</v>
      </c>
      <c r="D58" s="81">
        <v>26</v>
      </c>
      <c r="E58" s="82">
        <v>26</v>
      </c>
      <c r="F58" s="83" t="s">
        <v>143</v>
      </c>
      <c r="G58" s="65"/>
      <c r="H58" s="84">
        <v>108462.59110447761</v>
      </c>
      <c r="I58" s="87">
        <v>0</v>
      </c>
      <c r="J58" s="85">
        <v>0</v>
      </c>
      <c r="K58" s="78">
        <f t="shared" si="2"/>
        <v>108462.59110447761</v>
      </c>
      <c r="L58" s="125">
        <f t="shared" si="3"/>
        <v>108462.59110447761</v>
      </c>
    </row>
    <row r="59" spans="1:12" s="67" customFormat="1" ht="13">
      <c r="A59" s="126">
        <v>218</v>
      </c>
      <c r="B59" s="10" t="s">
        <v>82</v>
      </c>
      <c r="C59" s="37" t="s">
        <v>16</v>
      </c>
      <c r="D59" s="81">
        <v>1</v>
      </c>
      <c r="E59" s="82">
        <v>1</v>
      </c>
      <c r="F59" s="83" t="s">
        <v>143</v>
      </c>
      <c r="G59" s="65"/>
      <c r="H59" s="84">
        <v>392480.49110447761</v>
      </c>
      <c r="I59" s="87">
        <v>0</v>
      </c>
      <c r="J59" s="85">
        <v>39694.81</v>
      </c>
      <c r="K59" s="78">
        <f t="shared" si="2"/>
        <v>432175.30110447761</v>
      </c>
      <c r="L59" s="125">
        <f t="shared" si="3"/>
        <v>392480.49110447761</v>
      </c>
    </row>
    <row r="60" spans="1:12" s="67" customFormat="1" ht="13">
      <c r="A60" s="126">
        <v>220</v>
      </c>
      <c r="B60" s="10" t="s">
        <v>83</v>
      </c>
      <c r="C60" s="37" t="s">
        <v>16</v>
      </c>
      <c r="D60" s="81">
        <v>2</v>
      </c>
      <c r="E60" s="82">
        <v>1</v>
      </c>
      <c r="F60" s="83" t="s">
        <v>143</v>
      </c>
      <c r="G60" s="65"/>
      <c r="H60" s="84">
        <v>167446.12110447761</v>
      </c>
      <c r="I60" s="87">
        <v>0</v>
      </c>
      <c r="J60" s="85">
        <v>249191</v>
      </c>
      <c r="K60" s="78">
        <f t="shared" si="2"/>
        <v>416637.12110447761</v>
      </c>
      <c r="L60" s="125">
        <f t="shared" si="3"/>
        <v>167446.12110447761</v>
      </c>
    </row>
    <row r="61" spans="1:12" s="67" customFormat="1" ht="13">
      <c r="A61" s="126">
        <v>221</v>
      </c>
      <c r="B61" s="10" t="s">
        <v>19</v>
      </c>
      <c r="C61" s="37" t="s">
        <v>16</v>
      </c>
      <c r="D61" s="81">
        <v>1</v>
      </c>
      <c r="E61" s="82">
        <v>1</v>
      </c>
      <c r="F61" s="83" t="s">
        <v>143</v>
      </c>
      <c r="G61" s="65"/>
      <c r="H61" s="84">
        <v>104786.54110447761</v>
      </c>
      <c r="I61" s="87">
        <v>0</v>
      </c>
      <c r="J61" s="85">
        <v>91047.86</v>
      </c>
      <c r="K61" s="78">
        <f t="shared" si="2"/>
        <v>195834.40110447761</v>
      </c>
      <c r="L61" s="125">
        <f t="shared" si="3"/>
        <v>104786.54110447761</v>
      </c>
    </row>
    <row r="62" spans="1:12" s="67" customFormat="1" ht="13">
      <c r="A62" s="126">
        <v>222</v>
      </c>
      <c r="B62" s="10" t="s">
        <v>20</v>
      </c>
      <c r="C62" s="37" t="s">
        <v>16</v>
      </c>
      <c r="D62" s="81">
        <v>6</v>
      </c>
      <c r="E62" s="82">
        <v>5</v>
      </c>
      <c r="F62" s="83" t="s">
        <v>143</v>
      </c>
      <c r="G62" s="65"/>
      <c r="H62" s="84">
        <v>913667.06110447762</v>
      </c>
      <c r="I62" s="87">
        <v>0</v>
      </c>
      <c r="J62" s="85">
        <v>585921.87</v>
      </c>
      <c r="K62" s="78">
        <f t="shared" si="2"/>
        <v>1499588.9311044775</v>
      </c>
      <c r="L62" s="125">
        <f t="shared" si="3"/>
        <v>913667.06110447762</v>
      </c>
    </row>
    <row r="63" spans="1:12" s="67" customFormat="1" ht="50">
      <c r="A63" s="126">
        <v>223</v>
      </c>
      <c r="B63" s="10" t="s">
        <v>84</v>
      </c>
      <c r="C63" s="37" t="s">
        <v>16</v>
      </c>
      <c r="D63" s="81">
        <v>1</v>
      </c>
      <c r="E63" s="82">
        <v>1</v>
      </c>
      <c r="F63" s="83" t="s">
        <v>143</v>
      </c>
      <c r="G63" s="65"/>
      <c r="H63" s="84">
        <v>1150117.7211044775</v>
      </c>
      <c r="I63" s="87">
        <v>0</v>
      </c>
      <c r="J63" s="85">
        <v>151953.60999999999</v>
      </c>
      <c r="K63" s="78">
        <f t="shared" si="2"/>
        <v>1302071.3311044774</v>
      </c>
      <c r="L63" s="125">
        <f t="shared" si="3"/>
        <v>1150117.7211044775</v>
      </c>
    </row>
    <row r="64" spans="1:12" s="67" customFormat="1" ht="37.5">
      <c r="A64" s="126">
        <v>227</v>
      </c>
      <c r="B64" s="10" t="s">
        <v>53</v>
      </c>
      <c r="C64" s="37" t="s">
        <v>16</v>
      </c>
      <c r="D64" s="81">
        <v>3</v>
      </c>
      <c r="E64" s="82">
        <v>2</v>
      </c>
      <c r="F64" s="83" t="s">
        <v>143</v>
      </c>
      <c r="G64" s="65"/>
      <c r="H64" s="84">
        <v>105238.18110447761</v>
      </c>
      <c r="I64" s="87">
        <v>0</v>
      </c>
      <c r="J64" s="85">
        <v>392279</v>
      </c>
      <c r="K64" s="78">
        <f t="shared" si="2"/>
        <v>497517.18110447761</v>
      </c>
      <c r="L64" s="125">
        <f t="shared" si="3"/>
        <v>105238.18110447761</v>
      </c>
    </row>
    <row r="65" spans="1:12" s="67" customFormat="1" ht="37.5">
      <c r="A65" s="126">
        <v>228</v>
      </c>
      <c r="B65" s="10" t="s">
        <v>85</v>
      </c>
      <c r="C65" s="37" t="s">
        <v>16</v>
      </c>
      <c r="D65" s="81">
        <v>1</v>
      </c>
      <c r="E65" s="82">
        <v>1</v>
      </c>
      <c r="F65" s="83" t="s">
        <v>143</v>
      </c>
      <c r="G65" s="65"/>
      <c r="H65" s="84">
        <v>289611.63110447762</v>
      </c>
      <c r="I65" s="87">
        <v>0</v>
      </c>
      <c r="J65" s="85">
        <v>199355.32</v>
      </c>
      <c r="K65" s="78">
        <f t="shared" si="2"/>
        <v>488966.95110447763</v>
      </c>
      <c r="L65" s="125">
        <f t="shared" si="3"/>
        <v>289611.63110447762</v>
      </c>
    </row>
    <row r="66" spans="1:12" s="67" customFormat="1" ht="13">
      <c r="A66" s="126">
        <v>230</v>
      </c>
      <c r="B66" s="10" t="s">
        <v>21</v>
      </c>
      <c r="C66" s="37" t="s">
        <v>16</v>
      </c>
      <c r="D66" s="81">
        <v>2</v>
      </c>
      <c r="E66" s="82">
        <v>2</v>
      </c>
      <c r="F66" s="83" t="s">
        <v>143</v>
      </c>
      <c r="G66" s="65"/>
      <c r="H66" s="84">
        <v>145446.12110447761</v>
      </c>
      <c r="I66" s="87">
        <v>0</v>
      </c>
      <c r="J66" s="85">
        <v>244856.51</v>
      </c>
      <c r="K66" s="78">
        <f t="shared" si="2"/>
        <v>390302.63110447762</v>
      </c>
      <c r="L66" s="125">
        <f t="shared" si="3"/>
        <v>145446.12110447761</v>
      </c>
    </row>
    <row r="67" spans="1:12" s="67" customFormat="1" ht="13">
      <c r="A67" s="126">
        <v>232</v>
      </c>
      <c r="B67" s="10" t="s">
        <v>86</v>
      </c>
      <c r="C67" s="37" t="s">
        <v>16</v>
      </c>
      <c r="D67" s="81">
        <v>2</v>
      </c>
      <c r="E67" s="82">
        <v>2</v>
      </c>
      <c r="F67" s="83" t="s">
        <v>143</v>
      </c>
      <c r="G67" s="65"/>
      <c r="H67" s="84">
        <v>348718.12110447761</v>
      </c>
      <c r="I67" s="87">
        <v>0</v>
      </c>
      <c r="J67" s="85">
        <v>216806.59</v>
      </c>
      <c r="K67" s="78">
        <f t="shared" si="2"/>
        <v>565524.71110447764</v>
      </c>
      <c r="L67" s="125">
        <f t="shared" si="3"/>
        <v>348718.12110447761</v>
      </c>
    </row>
    <row r="68" spans="1:12" s="67" customFormat="1" ht="13">
      <c r="A68" s="126">
        <v>235</v>
      </c>
      <c r="B68" s="10" t="s">
        <v>22</v>
      </c>
      <c r="C68" s="37" t="s">
        <v>16</v>
      </c>
      <c r="D68" s="81">
        <v>1</v>
      </c>
      <c r="E68" s="82">
        <v>1</v>
      </c>
      <c r="F68" s="83" t="s">
        <v>143</v>
      </c>
      <c r="G68" s="65"/>
      <c r="H68" s="84">
        <v>339446.12110447761</v>
      </c>
      <c r="I68" s="87">
        <v>0</v>
      </c>
      <c r="J68" s="85">
        <v>37126.33</v>
      </c>
      <c r="K68" s="78">
        <f t="shared" ref="K68:K99" si="4">SUM(H68:J68)</f>
        <v>376572.45110447763</v>
      </c>
      <c r="L68" s="125">
        <f t="shared" si="3"/>
        <v>339446.12110447761</v>
      </c>
    </row>
    <row r="69" spans="1:12" s="67" customFormat="1" ht="13">
      <c r="A69" s="126">
        <v>238</v>
      </c>
      <c r="B69" s="10" t="s">
        <v>87</v>
      </c>
      <c r="C69" s="37" t="s">
        <v>16</v>
      </c>
      <c r="D69" s="81">
        <v>4</v>
      </c>
      <c r="E69" s="82">
        <v>4</v>
      </c>
      <c r="F69" s="83" t="s">
        <v>143</v>
      </c>
      <c r="G69" s="65"/>
      <c r="H69" s="84">
        <v>151362.55110447761</v>
      </c>
      <c r="I69" s="87">
        <v>0</v>
      </c>
      <c r="J69" s="85">
        <v>105858.34</v>
      </c>
      <c r="K69" s="78">
        <f t="shared" si="4"/>
        <v>257220.8911044776</v>
      </c>
      <c r="L69" s="125">
        <f t="shared" ref="L69:L100" si="5">SUM(H69:I69)</f>
        <v>151362.55110447761</v>
      </c>
    </row>
    <row r="70" spans="1:12" s="67" customFormat="1" ht="13">
      <c r="A70" s="126">
        <v>239</v>
      </c>
      <c r="B70" s="10" t="s">
        <v>23</v>
      </c>
      <c r="C70" s="37" t="s">
        <v>16</v>
      </c>
      <c r="D70" s="81">
        <v>1</v>
      </c>
      <c r="E70" s="82">
        <v>1</v>
      </c>
      <c r="F70" s="83" t="s">
        <v>143</v>
      </c>
      <c r="G70" s="65"/>
      <c r="H70" s="84">
        <v>173446.12110447761</v>
      </c>
      <c r="I70" s="87">
        <v>0</v>
      </c>
      <c r="J70" s="85">
        <v>32585.1</v>
      </c>
      <c r="K70" s="78">
        <f t="shared" si="4"/>
        <v>206031.22110447762</v>
      </c>
      <c r="L70" s="125">
        <f t="shared" si="5"/>
        <v>173446.12110447761</v>
      </c>
    </row>
    <row r="71" spans="1:12" s="67" customFormat="1" ht="13">
      <c r="A71" s="126">
        <v>241</v>
      </c>
      <c r="B71" s="10" t="s">
        <v>88</v>
      </c>
      <c r="C71" s="37" t="s">
        <v>16</v>
      </c>
      <c r="D71" s="81">
        <v>2</v>
      </c>
      <c r="E71" s="82">
        <v>2</v>
      </c>
      <c r="F71" s="83" t="s">
        <v>143</v>
      </c>
      <c r="G71" s="65"/>
      <c r="H71" s="84">
        <v>203148.47110447759</v>
      </c>
      <c r="I71" s="87">
        <v>0</v>
      </c>
      <c r="J71" s="85">
        <v>30857.58</v>
      </c>
      <c r="K71" s="78">
        <f t="shared" si="4"/>
        <v>234006.05110447761</v>
      </c>
      <c r="L71" s="125">
        <f t="shared" si="5"/>
        <v>203148.47110447759</v>
      </c>
    </row>
    <row r="72" spans="1:12" s="67" customFormat="1" ht="13">
      <c r="A72" s="126">
        <v>242</v>
      </c>
      <c r="B72" s="10" t="s">
        <v>89</v>
      </c>
      <c r="C72" s="37" t="s">
        <v>16</v>
      </c>
      <c r="D72" s="81">
        <v>1</v>
      </c>
      <c r="E72" s="82">
        <v>1</v>
      </c>
      <c r="F72" s="83" t="s">
        <v>143</v>
      </c>
      <c r="G72" s="65"/>
      <c r="H72" s="84">
        <v>283446.12110447761</v>
      </c>
      <c r="I72" s="87">
        <v>0</v>
      </c>
      <c r="J72" s="111">
        <v>75531.600000000006</v>
      </c>
      <c r="K72" s="78">
        <f t="shared" si="4"/>
        <v>358977.72110447765</v>
      </c>
      <c r="L72" s="125">
        <f t="shared" si="5"/>
        <v>283446.12110447761</v>
      </c>
    </row>
    <row r="73" spans="1:12" s="67" customFormat="1" ht="50">
      <c r="A73" s="126">
        <v>243</v>
      </c>
      <c r="B73" s="10" t="s">
        <v>90</v>
      </c>
      <c r="C73" s="37" t="s">
        <v>16</v>
      </c>
      <c r="D73" s="81">
        <v>1</v>
      </c>
      <c r="E73" s="82">
        <v>1</v>
      </c>
      <c r="F73" s="83" t="s">
        <v>143</v>
      </c>
      <c r="G73" s="65"/>
      <c r="H73" s="84">
        <v>1759185.5511044776</v>
      </c>
      <c r="I73" s="87">
        <v>0</v>
      </c>
      <c r="J73" s="112">
        <v>72928.09</v>
      </c>
      <c r="K73" s="78">
        <f t="shared" si="4"/>
        <v>1832113.6411044777</v>
      </c>
      <c r="L73" s="125">
        <f t="shared" si="5"/>
        <v>1759185.5511044776</v>
      </c>
    </row>
    <row r="74" spans="1:12" s="67" customFormat="1" ht="13">
      <c r="A74" s="126">
        <v>244</v>
      </c>
      <c r="B74" s="10" t="s">
        <v>91</v>
      </c>
      <c r="C74" s="37" t="s">
        <v>16</v>
      </c>
      <c r="D74" s="81">
        <v>1</v>
      </c>
      <c r="E74" s="82">
        <v>1</v>
      </c>
      <c r="F74" s="83" t="s">
        <v>143</v>
      </c>
      <c r="G74" s="65"/>
      <c r="H74" s="84">
        <v>345208.84110447764</v>
      </c>
      <c r="I74" s="87">
        <v>0</v>
      </c>
      <c r="J74" s="111">
        <v>38174.080000000002</v>
      </c>
      <c r="K74" s="78">
        <f t="shared" si="4"/>
        <v>383382.92110447766</v>
      </c>
      <c r="L74" s="125">
        <f t="shared" si="5"/>
        <v>345208.84110447764</v>
      </c>
    </row>
    <row r="75" spans="1:12" s="67" customFormat="1" ht="13">
      <c r="A75" s="126">
        <v>256</v>
      </c>
      <c r="B75" s="10" t="s">
        <v>24</v>
      </c>
      <c r="C75" s="37" t="s">
        <v>16</v>
      </c>
      <c r="D75" s="81">
        <v>1</v>
      </c>
      <c r="E75" s="82">
        <v>1</v>
      </c>
      <c r="F75" s="83" t="s">
        <v>143</v>
      </c>
      <c r="G75" s="65"/>
      <c r="H75" s="84">
        <v>228026.0411044776</v>
      </c>
      <c r="I75" s="87">
        <v>0</v>
      </c>
      <c r="J75" s="113">
        <v>138929.71</v>
      </c>
      <c r="K75" s="78">
        <f t="shared" si="4"/>
        <v>366955.75110447756</v>
      </c>
      <c r="L75" s="125">
        <f t="shared" si="5"/>
        <v>228026.0411044776</v>
      </c>
    </row>
    <row r="76" spans="1:12" s="67" customFormat="1" ht="13">
      <c r="A76" s="126">
        <v>257</v>
      </c>
      <c r="B76" s="10" t="s">
        <v>25</v>
      </c>
      <c r="C76" s="37" t="s">
        <v>16</v>
      </c>
      <c r="D76" s="81">
        <v>1</v>
      </c>
      <c r="E76" s="82">
        <v>1</v>
      </c>
      <c r="F76" s="83" t="s">
        <v>143</v>
      </c>
      <c r="G76" s="65"/>
      <c r="H76" s="84">
        <v>218247.31110447762</v>
      </c>
      <c r="I76" s="87">
        <v>0</v>
      </c>
      <c r="J76" s="113">
        <v>44529.25</v>
      </c>
      <c r="K76" s="78">
        <f t="shared" si="4"/>
        <v>262776.56110447762</v>
      </c>
      <c r="L76" s="125">
        <f t="shared" si="5"/>
        <v>218247.31110447762</v>
      </c>
    </row>
    <row r="77" spans="1:12" s="67" customFormat="1" ht="13">
      <c r="A77" s="126">
        <v>258</v>
      </c>
      <c r="B77" s="10" t="s">
        <v>92</v>
      </c>
      <c r="C77" s="37" t="s">
        <v>16</v>
      </c>
      <c r="D77" s="81">
        <v>10</v>
      </c>
      <c r="E77" s="82">
        <v>10</v>
      </c>
      <c r="F77" s="83" t="s">
        <v>143</v>
      </c>
      <c r="G77" s="65"/>
      <c r="H77" s="84">
        <v>127446.12110447761</v>
      </c>
      <c r="I77" s="87">
        <v>0</v>
      </c>
      <c r="J77" s="113">
        <v>87373.68</v>
      </c>
      <c r="K77" s="78">
        <f t="shared" si="4"/>
        <v>214819.80110447761</v>
      </c>
      <c r="L77" s="125">
        <f t="shared" si="5"/>
        <v>127446.12110447761</v>
      </c>
    </row>
    <row r="78" spans="1:12" s="67" customFormat="1" ht="13">
      <c r="A78" s="126">
        <v>259</v>
      </c>
      <c r="B78" s="10" t="s">
        <v>93</v>
      </c>
      <c r="C78" s="37" t="s">
        <v>16</v>
      </c>
      <c r="D78" s="81">
        <v>4</v>
      </c>
      <c r="E78" s="82">
        <v>4</v>
      </c>
      <c r="F78" s="83" t="s">
        <v>143</v>
      </c>
      <c r="G78" s="65"/>
      <c r="H78" s="84">
        <v>2274936.9811044778</v>
      </c>
      <c r="I78" s="87">
        <v>0</v>
      </c>
      <c r="J78" s="113">
        <v>685885.99</v>
      </c>
      <c r="K78" s="78">
        <f t="shared" si="4"/>
        <v>2960822.9711044775</v>
      </c>
      <c r="L78" s="125">
        <f t="shared" si="5"/>
        <v>2274936.9811044778</v>
      </c>
    </row>
    <row r="79" spans="1:12" s="67" customFormat="1" ht="13">
      <c r="A79" s="126">
        <v>260</v>
      </c>
      <c r="B79" s="10" t="s">
        <v>26</v>
      </c>
      <c r="C79" s="37" t="s">
        <v>16</v>
      </c>
      <c r="D79" s="81">
        <v>2</v>
      </c>
      <c r="E79" s="82">
        <v>2</v>
      </c>
      <c r="F79" s="83" t="s">
        <v>143</v>
      </c>
      <c r="G79" s="65"/>
      <c r="H79" s="84">
        <v>2721556.6711044777</v>
      </c>
      <c r="I79" s="87">
        <v>0</v>
      </c>
      <c r="J79" s="113">
        <v>101881.23</v>
      </c>
      <c r="K79" s="78">
        <f t="shared" si="4"/>
        <v>2823437.9011044777</v>
      </c>
      <c r="L79" s="125">
        <f t="shared" si="5"/>
        <v>2721556.6711044777</v>
      </c>
    </row>
    <row r="80" spans="1:12" s="67" customFormat="1" ht="13">
      <c r="A80" s="126">
        <v>264</v>
      </c>
      <c r="B80" s="10" t="s">
        <v>94</v>
      </c>
      <c r="C80" s="37" t="s">
        <v>16</v>
      </c>
      <c r="D80" s="81">
        <v>26</v>
      </c>
      <c r="E80" s="82">
        <v>26</v>
      </c>
      <c r="F80" s="83" t="s">
        <v>143</v>
      </c>
      <c r="G80" s="65"/>
      <c r="H80" s="84">
        <v>135505.7311044776</v>
      </c>
      <c r="I80" s="87">
        <v>0</v>
      </c>
      <c r="J80" s="85">
        <v>0</v>
      </c>
      <c r="K80" s="78">
        <f t="shared" si="4"/>
        <v>135505.7311044776</v>
      </c>
      <c r="L80" s="125">
        <f t="shared" si="5"/>
        <v>135505.7311044776</v>
      </c>
    </row>
    <row r="81" spans="1:12" s="67" customFormat="1" ht="13">
      <c r="A81" s="126">
        <v>267</v>
      </c>
      <c r="B81" s="10" t="s">
        <v>95</v>
      </c>
      <c r="C81" s="37" t="s">
        <v>16</v>
      </c>
      <c r="D81" s="81">
        <v>26</v>
      </c>
      <c r="E81" s="82">
        <v>26</v>
      </c>
      <c r="F81" s="83" t="s">
        <v>143</v>
      </c>
      <c r="G81" s="65"/>
      <c r="H81" s="84">
        <v>122384.56110447762</v>
      </c>
      <c r="I81" s="87">
        <v>0</v>
      </c>
      <c r="J81" s="85">
        <v>0</v>
      </c>
      <c r="K81" s="78">
        <f t="shared" si="4"/>
        <v>122384.56110447762</v>
      </c>
      <c r="L81" s="125">
        <f t="shared" si="5"/>
        <v>122384.56110447762</v>
      </c>
    </row>
    <row r="82" spans="1:12" s="67" customFormat="1" ht="13">
      <c r="A82" s="126">
        <v>273</v>
      </c>
      <c r="B82" s="10" t="s">
        <v>96</v>
      </c>
      <c r="C82" s="37" t="s">
        <v>16</v>
      </c>
      <c r="D82" s="81">
        <v>1</v>
      </c>
      <c r="E82" s="82">
        <v>1</v>
      </c>
      <c r="F82" s="83" t="s">
        <v>143</v>
      </c>
      <c r="G82" s="65"/>
      <c r="H82" s="84">
        <v>530436.36110447766</v>
      </c>
      <c r="I82" s="87">
        <v>0</v>
      </c>
      <c r="J82" s="111">
        <v>142503.66</v>
      </c>
      <c r="K82" s="78">
        <f t="shared" si="4"/>
        <v>672940.0211044777</v>
      </c>
      <c r="L82" s="125">
        <f t="shared" si="5"/>
        <v>530436.36110447766</v>
      </c>
    </row>
    <row r="83" spans="1:12" s="67" customFormat="1" ht="13">
      <c r="A83" s="126">
        <v>274</v>
      </c>
      <c r="B83" s="10" t="s">
        <v>97</v>
      </c>
      <c r="C83" s="37" t="s">
        <v>16</v>
      </c>
      <c r="D83" s="81">
        <v>1</v>
      </c>
      <c r="E83" s="82">
        <v>1</v>
      </c>
      <c r="F83" s="83" t="s">
        <v>143</v>
      </c>
      <c r="G83" s="65"/>
      <c r="H83" s="84">
        <v>223022.4511044776</v>
      </c>
      <c r="I83" s="87">
        <v>0</v>
      </c>
      <c r="J83" s="111">
        <v>159433.46</v>
      </c>
      <c r="K83" s="78">
        <f t="shared" si="4"/>
        <v>382455.91110447759</v>
      </c>
      <c r="L83" s="125">
        <f t="shared" si="5"/>
        <v>223022.4511044776</v>
      </c>
    </row>
    <row r="84" spans="1:12" s="67" customFormat="1" ht="13">
      <c r="A84" s="126">
        <v>279</v>
      </c>
      <c r="B84" s="10" t="s">
        <v>98</v>
      </c>
      <c r="C84" s="37" t="s">
        <v>16</v>
      </c>
      <c r="D84" s="81">
        <v>1</v>
      </c>
      <c r="E84" s="82">
        <v>1</v>
      </c>
      <c r="F84" s="83" t="s">
        <v>143</v>
      </c>
      <c r="G84" s="65"/>
      <c r="H84" s="84">
        <v>1234517.9211044777</v>
      </c>
      <c r="I84" s="87">
        <v>0</v>
      </c>
      <c r="J84" s="111">
        <v>270692.03999999998</v>
      </c>
      <c r="K84" s="78">
        <f t="shared" si="4"/>
        <v>1505209.9611044778</v>
      </c>
      <c r="L84" s="125">
        <f t="shared" si="5"/>
        <v>1234517.9211044777</v>
      </c>
    </row>
    <row r="85" spans="1:12" s="67" customFormat="1" ht="13">
      <c r="A85" s="126">
        <v>280</v>
      </c>
      <c r="B85" s="10" t="s">
        <v>99</v>
      </c>
      <c r="C85" s="37" t="s">
        <v>16</v>
      </c>
      <c r="D85" s="81">
        <v>10</v>
      </c>
      <c r="E85" s="82">
        <v>10</v>
      </c>
      <c r="F85" s="83" t="s">
        <v>143</v>
      </c>
      <c r="G85" s="65"/>
      <c r="H85" s="84">
        <v>115446.12110447761</v>
      </c>
      <c r="I85" s="87">
        <v>0</v>
      </c>
      <c r="J85" s="113">
        <v>92982.33</v>
      </c>
      <c r="K85" s="78">
        <f t="shared" si="4"/>
        <v>208428.45110447763</v>
      </c>
      <c r="L85" s="125">
        <f t="shared" si="5"/>
        <v>115446.12110447761</v>
      </c>
    </row>
    <row r="86" spans="1:12" s="67" customFormat="1" ht="13">
      <c r="A86" s="126">
        <v>281</v>
      </c>
      <c r="B86" s="10" t="s">
        <v>100</v>
      </c>
      <c r="C86" s="37" t="s">
        <v>16</v>
      </c>
      <c r="D86" s="81">
        <v>4</v>
      </c>
      <c r="E86" s="82">
        <f>4+4</f>
        <v>8</v>
      </c>
      <c r="F86" s="83" t="s">
        <v>143</v>
      </c>
      <c r="G86" s="65"/>
      <c r="H86" s="84">
        <v>190763.3611044776</v>
      </c>
      <c r="I86" s="87">
        <v>0</v>
      </c>
      <c r="J86" s="111">
        <v>692242.03</v>
      </c>
      <c r="K86" s="78">
        <f t="shared" si="4"/>
        <v>883005.39110447769</v>
      </c>
      <c r="L86" s="125">
        <f t="shared" si="5"/>
        <v>190763.3611044776</v>
      </c>
    </row>
    <row r="87" spans="1:12" s="67" customFormat="1" ht="13">
      <c r="A87" s="126">
        <v>282</v>
      </c>
      <c r="B87" s="10" t="s">
        <v>101</v>
      </c>
      <c r="C87" s="37" t="s">
        <v>16</v>
      </c>
      <c r="D87" s="81">
        <v>1</v>
      </c>
      <c r="E87" s="82">
        <v>1</v>
      </c>
      <c r="F87" s="83" t="s">
        <v>143</v>
      </c>
      <c r="G87" s="65"/>
      <c r="H87" s="84">
        <v>764552.76110447757</v>
      </c>
      <c r="I87" s="87">
        <v>0</v>
      </c>
      <c r="J87" s="113">
        <v>141272.57</v>
      </c>
      <c r="K87" s="78">
        <f t="shared" si="4"/>
        <v>905825.33110447763</v>
      </c>
      <c r="L87" s="125">
        <f t="shared" si="5"/>
        <v>764552.76110447757</v>
      </c>
    </row>
    <row r="88" spans="1:12" s="67" customFormat="1" ht="13">
      <c r="A88" s="126">
        <v>283</v>
      </c>
      <c r="B88" s="10" t="s">
        <v>27</v>
      </c>
      <c r="C88" s="37" t="s">
        <v>16</v>
      </c>
      <c r="D88" s="81">
        <v>1</v>
      </c>
      <c r="E88" s="82">
        <v>1</v>
      </c>
      <c r="F88" s="83" t="s">
        <v>143</v>
      </c>
      <c r="G88" s="65"/>
      <c r="H88" s="84">
        <v>187253.19110447762</v>
      </c>
      <c r="I88" s="87">
        <v>0</v>
      </c>
      <c r="J88" s="113">
        <v>316649.77</v>
      </c>
      <c r="K88" s="78">
        <f t="shared" si="4"/>
        <v>503902.96110447764</v>
      </c>
      <c r="L88" s="125">
        <f t="shared" si="5"/>
        <v>187253.19110447762</v>
      </c>
    </row>
    <row r="89" spans="1:12" s="67" customFormat="1" ht="13">
      <c r="A89" s="126">
        <v>284</v>
      </c>
      <c r="B89" s="10" t="s">
        <v>102</v>
      </c>
      <c r="C89" s="37" t="s">
        <v>16</v>
      </c>
      <c r="D89" s="81">
        <v>1</v>
      </c>
      <c r="E89" s="82">
        <f>1+11</f>
        <v>12</v>
      </c>
      <c r="F89" s="83" t="s">
        <v>143</v>
      </c>
      <c r="G89" s="65"/>
      <c r="H89" s="84">
        <v>363730.40110447758</v>
      </c>
      <c r="I89" s="87">
        <v>24581.559999999998</v>
      </c>
      <c r="J89" s="111">
        <v>328731.78000000003</v>
      </c>
      <c r="K89" s="78">
        <f t="shared" si="4"/>
        <v>717043.74110447755</v>
      </c>
      <c r="L89" s="125">
        <f t="shared" si="5"/>
        <v>388311.96110447758</v>
      </c>
    </row>
    <row r="90" spans="1:12" s="67" customFormat="1" ht="13">
      <c r="A90" s="126">
        <v>285</v>
      </c>
      <c r="B90" s="10" t="s">
        <v>28</v>
      </c>
      <c r="C90" s="37" t="s">
        <v>16</v>
      </c>
      <c r="D90" s="81">
        <v>1</v>
      </c>
      <c r="E90" s="82">
        <v>1</v>
      </c>
      <c r="F90" s="83" t="s">
        <v>143</v>
      </c>
      <c r="G90" s="65"/>
      <c r="H90" s="84">
        <v>148531.14110447763</v>
      </c>
      <c r="I90" s="87">
        <v>0</v>
      </c>
      <c r="J90" s="111">
        <v>176091.93</v>
      </c>
      <c r="K90" s="78">
        <f t="shared" si="4"/>
        <v>324623.07110447763</v>
      </c>
      <c r="L90" s="125">
        <f t="shared" si="5"/>
        <v>148531.14110447763</v>
      </c>
    </row>
    <row r="91" spans="1:12" s="67" customFormat="1" ht="13">
      <c r="A91" s="127">
        <v>1518</v>
      </c>
      <c r="B91" s="10" t="s">
        <v>29</v>
      </c>
      <c r="C91" s="37" t="s">
        <v>16</v>
      </c>
      <c r="D91" s="81">
        <v>2</v>
      </c>
      <c r="E91" s="82">
        <v>2</v>
      </c>
      <c r="F91" s="83" t="s">
        <v>143</v>
      </c>
      <c r="G91" s="65"/>
      <c r="H91" s="84">
        <v>548211.19110447762</v>
      </c>
      <c r="I91" s="87">
        <v>0</v>
      </c>
      <c r="J91" s="113">
        <v>328430.89</v>
      </c>
      <c r="K91" s="78">
        <f t="shared" si="4"/>
        <v>876642.08110447763</v>
      </c>
      <c r="L91" s="125">
        <f t="shared" si="5"/>
        <v>548211.19110447762</v>
      </c>
    </row>
    <row r="92" spans="1:12" s="67" customFormat="1" ht="13">
      <c r="A92" s="126">
        <v>1606</v>
      </c>
      <c r="B92" s="10" t="s">
        <v>118</v>
      </c>
      <c r="C92" s="37" t="s">
        <v>16</v>
      </c>
      <c r="D92" s="81">
        <v>1</v>
      </c>
      <c r="E92" s="82">
        <v>1</v>
      </c>
      <c r="F92" s="83" t="s">
        <v>143</v>
      </c>
      <c r="G92" s="65"/>
      <c r="H92" s="84">
        <v>1113051.8511044777</v>
      </c>
      <c r="I92" s="87">
        <v>0</v>
      </c>
      <c r="J92" s="111">
        <v>84129.78</v>
      </c>
      <c r="K92" s="78">
        <f t="shared" si="4"/>
        <v>1197181.6311044777</v>
      </c>
      <c r="L92" s="125">
        <f t="shared" si="5"/>
        <v>1113051.8511044777</v>
      </c>
    </row>
    <row r="93" spans="1:12" s="67" customFormat="1" ht="13">
      <c r="A93" s="126">
        <v>1626</v>
      </c>
      <c r="B93" s="10" t="s">
        <v>119</v>
      </c>
      <c r="C93" s="37" t="s">
        <v>16</v>
      </c>
      <c r="D93" s="81">
        <v>5</v>
      </c>
      <c r="E93" s="82">
        <v>5</v>
      </c>
      <c r="F93" s="83" t="s">
        <v>143</v>
      </c>
      <c r="G93" s="65"/>
      <c r="H93" s="84">
        <v>275944.5911044777</v>
      </c>
      <c r="I93" s="87">
        <v>0</v>
      </c>
      <c r="J93" s="111">
        <v>63522.1</v>
      </c>
      <c r="K93" s="78">
        <f t="shared" si="4"/>
        <v>339466.69110447768</v>
      </c>
      <c r="L93" s="125">
        <f t="shared" si="5"/>
        <v>275944.5911044777</v>
      </c>
    </row>
    <row r="94" spans="1:12" s="67" customFormat="1" ht="13">
      <c r="A94" s="126">
        <v>1628</v>
      </c>
      <c r="B94" s="10" t="s">
        <v>120</v>
      </c>
      <c r="C94" s="37" t="s">
        <v>16</v>
      </c>
      <c r="D94" s="81">
        <v>1</v>
      </c>
      <c r="E94" s="82">
        <v>1</v>
      </c>
      <c r="F94" s="83" t="s">
        <v>143</v>
      </c>
      <c r="G94" s="65"/>
      <c r="H94" s="84">
        <v>154781.26110447763</v>
      </c>
      <c r="I94" s="87">
        <v>0</v>
      </c>
      <c r="J94" s="111">
        <v>81552.289999999994</v>
      </c>
      <c r="K94" s="78">
        <f t="shared" si="4"/>
        <v>236333.55110447761</v>
      </c>
      <c r="L94" s="125">
        <f t="shared" si="5"/>
        <v>154781.26110447763</v>
      </c>
    </row>
    <row r="95" spans="1:12" s="67" customFormat="1" ht="13">
      <c r="A95" s="126">
        <v>1633</v>
      </c>
      <c r="B95" s="10" t="s">
        <v>50</v>
      </c>
      <c r="C95" s="37" t="s">
        <v>16</v>
      </c>
      <c r="D95" s="81">
        <v>3</v>
      </c>
      <c r="E95" s="82">
        <f>3+12</f>
        <v>15</v>
      </c>
      <c r="F95" s="83" t="s">
        <v>143</v>
      </c>
      <c r="G95" s="65"/>
      <c r="H95" s="84">
        <v>398437.5411044776</v>
      </c>
      <c r="I95" s="87">
        <v>24581.559999999998</v>
      </c>
      <c r="J95" s="111">
        <v>669944.57999999996</v>
      </c>
      <c r="K95" s="78">
        <f t="shared" si="4"/>
        <v>1092963.6811044775</v>
      </c>
      <c r="L95" s="125">
        <f t="shared" si="5"/>
        <v>423019.1011044776</v>
      </c>
    </row>
    <row r="96" spans="1:12" s="67" customFormat="1" ht="13">
      <c r="A96" s="127">
        <v>1635</v>
      </c>
      <c r="B96" s="10" t="s">
        <v>121</v>
      </c>
      <c r="C96" s="37" t="s">
        <v>16</v>
      </c>
      <c r="D96" s="81">
        <v>10</v>
      </c>
      <c r="E96" s="82">
        <v>10</v>
      </c>
      <c r="F96" s="83" t="s">
        <v>143</v>
      </c>
      <c r="G96" s="65"/>
      <c r="H96" s="84">
        <v>87446.121104477614</v>
      </c>
      <c r="I96" s="87">
        <v>0</v>
      </c>
      <c r="J96" s="113">
        <v>181688.51</v>
      </c>
      <c r="K96" s="78">
        <f t="shared" si="4"/>
        <v>269134.63110447762</v>
      </c>
      <c r="L96" s="125">
        <f t="shared" si="5"/>
        <v>87446.121104477614</v>
      </c>
    </row>
    <row r="97" spans="1:12" s="67" customFormat="1" ht="13">
      <c r="A97" s="126">
        <v>1810</v>
      </c>
      <c r="B97" s="10" t="s">
        <v>30</v>
      </c>
      <c r="C97" s="37" t="s">
        <v>16</v>
      </c>
      <c r="D97" s="81">
        <v>2</v>
      </c>
      <c r="E97" s="82">
        <v>2</v>
      </c>
      <c r="F97" s="83" t="s">
        <v>143</v>
      </c>
      <c r="G97" s="65"/>
      <c r="H97" s="84">
        <v>84450.551104477607</v>
      </c>
      <c r="I97" s="87">
        <v>0</v>
      </c>
      <c r="J97" s="113">
        <v>296434.14</v>
      </c>
      <c r="K97" s="78">
        <f t="shared" si="4"/>
        <v>380884.69110447762</v>
      </c>
      <c r="L97" s="125">
        <f t="shared" si="5"/>
        <v>84450.551104477607</v>
      </c>
    </row>
    <row r="98" spans="1:12" s="67" customFormat="1" ht="13">
      <c r="A98" s="126">
        <v>3131</v>
      </c>
      <c r="B98" s="10" t="s">
        <v>51</v>
      </c>
      <c r="C98" s="37" t="s">
        <v>16</v>
      </c>
      <c r="D98" s="81">
        <v>3</v>
      </c>
      <c r="E98" s="82">
        <v>3</v>
      </c>
      <c r="F98" s="83" t="s">
        <v>143</v>
      </c>
      <c r="G98" s="65"/>
      <c r="H98" s="84">
        <v>83446.121104477614</v>
      </c>
      <c r="I98" s="87">
        <v>0</v>
      </c>
      <c r="J98" s="85">
        <v>0</v>
      </c>
      <c r="K98" s="78">
        <f t="shared" si="4"/>
        <v>83446.121104477614</v>
      </c>
      <c r="L98" s="125">
        <f t="shared" si="5"/>
        <v>83446.121104477614</v>
      </c>
    </row>
    <row r="99" spans="1:12" s="67" customFormat="1" ht="37.5">
      <c r="A99" s="126">
        <v>3132</v>
      </c>
      <c r="B99" s="10" t="s">
        <v>124</v>
      </c>
      <c r="C99" s="37" t="s">
        <v>16</v>
      </c>
      <c r="D99" s="81">
        <v>4</v>
      </c>
      <c r="E99" s="82">
        <v>1</v>
      </c>
      <c r="F99" s="83" t="s">
        <v>143</v>
      </c>
      <c r="G99" s="65"/>
      <c r="H99" s="84">
        <v>85459.991104477609</v>
      </c>
      <c r="I99" s="87">
        <v>0</v>
      </c>
      <c r="J99" s="113">
        <v>215512.89</v>
      </c>
      <c r="K99" s="78">
        <f t="shared" si="4"/>
        <v>300972.88110447762</v>
      </c>
      <c r="L99" s="125">
        <f t="shared" si="5"/>
        <v>85459.991104477609</v>
      </c>
    </row>
    <row r="100" spans="1:12" s="67" customFormat="1" ht="50">
      <c r="A100" s="126">
        <v>3133</v>
      </c>
      <c r="B100" s="10" t="s">
        <v>125</v>
      </c>
      <c r="C100" s="37" t="s">
        <v>16</v>
      </c>
      <c r="D100" s="81">
        <v>1</v>
      </c>
      <c r="E100" s="82">
        <v>1</v>
      </c>
      <c r="F100" s="83" t="s">
        <v>143</v>
      </c>
      <c r="G100" s="65"/>
      <c r="H100" s="84">
        <v>84464.301104477607</v>
      </c>
      <c r="I100" s="87">
        <v>0</v>
      </c>
      <c r="J100" s="113">
        <v>219584.5</v>
      </c>
      <c r="K100" s="78">
        <f t="shared" ref="K100:K131" si="6">SUM(H100:J100)</f>
        <v>304048.80110447761</v>
      </c>
      <c r="L100" s="125">
        <f t="shared" si="5"/>
        <v>84464.301104477607</v>
      </c>
    </row>
    <row r="101" spans="1:12" s="67" customFormat="1" ht="50">
      <c r="A101" s="126">
        <v>3134</v>
      </c>
      <c r="B101" s="10" t="s">
        <v>126</v>
      </c>
      <c r="C101" s="37" t="s">
        <v>16</v>
      </c>
      <c r="D101" s="81">
        <v>1</v>
      </c>
      <c r="E101" s="82">
        <v>1</v>
      </c>
      <c r="F101" s="83" t="s">
        <v>143</v>
      </c>
      <c r="G101" s="65"/>
      <c r="H101" s="84">
        <v>83446.121104477614</v>
      </c>
      <c r="I101" s="87">
        <v>0</v>
      </c>
      <c r="J101" s="113">
        <v>134134.23000000001</v>
      </c>
      <c r="K101" s="78">
        <f t="shared" si="6"/>
        <v>217580.35110447762</v>
      </c>
      <c r="L101" s="125">
        <f t="shared" ref="L101:L120" si="7">SUM(H101:I101)</f>
        <v>83446.121104477614</v>
      </c>
    </row>
    <row r="102" spans="1:12" s="67" customFormat="1" ht="13">
      <c r="A102" s="126">
        <v>448</v>
      </c>
      <c r="B102" s="10" t="s">
        <v>31</v>
      </c>
      <c r="C102" s="37" t="s">
        <v>32</v>
      </c>
      <c r="D102" s="81">
        <v>2</v>
      </c>
      <c r="E102" s="82">
        <v>3</v>
      </c>
      <c r="F102" s="83" t="s">
        <v>143</v>
      </c>
      <c r="G102" s="65"/>
      <c r="H102" s="84">
        <v>16357.83</v>
      </c>
      <c r="I102" s="87"/>
      <c r="J102" s="85">
        <v>110996.06</v>
      </c>
      <c r="K102" s="78">
        <f t="shared" si="6"/>
        <v>127353.89</v>
      </c>
      <c r="L102" s="125">
        <f t="shared" si="7"/>
        <v>16357.83</v>
      </c>
    </row>
    <row r="103" spans="1:12" s="67" customFormat="1" ht="13">
      <c r="A103" s="126">
        <v>451</v>
      </c>
      <c r="B103" s="10" t="s">
        <v>33</v>
      </c>
      <c r="C103" s="37" t="s">
        <v>32</v>
      </c>
      <c r="D103" s="81">
        <v>1</v>
      </c>
      <c r="E103" s="82">
        <v>2</v>
      </c>
      <c r="F103" s="83" t="s">
        <v>143</v>
      </c>
      <c r="G103" s="65"/>
      <c r="H103" s="84">
        <v>23479.91</v>
      </c>
      <c r="I103" s="87"/>
      <c r="J103" s="85">
        <v>539190.07999999996</v>
      </c>
      <c r="K103" s="78">
        <f t="shared" si="6"/>
        <v>562669.99</v>
      </c>
      <c r="L103" s="125">
        <f t="shared" si="7"/>
        <v>23479.91</v>
      </c>
    </row>
    <row r="104" spans="1:12" s="67" customFormat="1" ht="13">
      <c r="A104" s="126">
        <v>455</v>
      </c>
      <c r="B104" s="10" t="s">
        <v>103</v>
      </c>
      <c r="C104" s="37" t="s">
        <v>32</v>
      </c>
      <c r="D104" s="81">
        <v>3</v>
      </c>
      <c r="E104" s="82">
        <v>5</v>
      </c>
      <c r="F104" s="83" t="s">
        <v>143</v>
      </c>
      <c r="G104" s="65"/>
      <c r="H104" s="84">
        <v>2410.9699999999998</v>
      </c>
      <c r="I104" s="87"/>
      <c r="J104" s="85">
        <v>238056.82</v>
      </c>
      <c r="K104" s="78">
        <f t="shared" si="6"/>
        <v>240467.79</v>
      </c>
      <c r="L104" s="125">
        <f t="shared" si="7"/>
        <v>2410.9699999999998</v>
      </c>
    </row>
    <row r="105" spans="1:12" s="67" customFormat="1" ht="13">
      <c r="A105" s="126">
        <v>463</v>
      </c>
      <c r="B105" s="10" t="s">
        <v>34</v>
      </c>
      <c r="C105" s="37" t="s">
        <v>32</v>
      </c>
      <c r="D105" s="81">
        <v>2</v>
      </c>
      <c r="E105" s="82">
        <v>4</v>
      </c>
      <c r="F105" s="83" t="s">
        <v>143</v>
      </c>
      <c r="G105" s="65"/>
      <c r="H105" s="84">
        <v>41542.25</v>
      </c>
      <c r="I105" s="87"/>
      <c r="J105" s="85">
        <v>445056.63</v>
      </c>
      <c r="K105" s="78">
        <f t="shared" si="6"/>
        <v>486598.88</v>
      </c>
      <c r="L105" s="125">
        <f t="shared" si="7"/>
        <v>41542.25</v>
      </c>
    </row>
    <row r="106" spans="1:12" s="67" customFormat="1" ht="13">
      <c r="A106" s="126">
        <v>470</v>
      </c>
      <c r="B106" s="10" t="s">
        <v>35</v>
      </c>
      <c r="C106" s="37" t="s">
        <v>32</v>
      </c>
      <c r="D106" s="81">
        <v>2</v>
      </c>
      <c r="E106" s="82">
        <v>3</v>
      </c>
      <c r="F106" s="83" t="s">
        <v>143</v>
      </c>
      <c r="G106" s="65"/>
      <c r="H106" s="84">
        <v>31798.83</v>
      </c>
      <c r="I106" s="87"/>
      <c r="J106" s="85">
        <v>148309.96</v>
      </c>
      <c r="K106" s="78">
        <f t="shared" si="6"/>
        <v>180108.78999999998</v>
      </c>
      <c r="L106" s="125">
        <f t="shared" si="7"/>
        <v>31798.83</v>
      </c>
    </row>
    <row r="107" spans="1:12" s="67" customFormat="1" ht="13">
      <c r="A107" s="126">
        <v>1899</v>
      </c>
      <c r="B107" s="10" t="s">
        <v>36</v>
      </c>
      <c r="C107" s="37" t="s">
        <v>32</v>
      </c>
      <c r="D107" s="81">
        <v>2</v>
      </c>
      <c r="E107" s="82">
        <v>3</v>
      </c>
      <c r="F107" s="83" t="s">
        <v>143</v>
      </c>
      <c r="G107" s="65"/>
      <c r="H107" s="84">
        <v>8447.02</v>
      </c>
      <c r="I107" s="87"/>
      <c r="J107" s="85">
        <v>180972.78</v>
      </c>
      <c r="K107" s="78">
        <f t="shared" si="6"/>
        <v>189419.8</v>
      </c>
      <c r="L107" s="125">
        <f t="shared" si="7"/>
        <v>8447.02</v>
      </c>
    </row>
    <row r="108" spans="1:12" s="67" customFormat="1" ht="13">
      <c r="A108" s="126">
        <v>1901</v>
      </c>
      <c r="B108" s="10" t="s">
        <v>141</v>
      </c>
      <c r="C108" s="37" t="s">
        <v>32</v>
      </c>
      <c r="D108" s="81">
        <v>1</v>
      </c>
      <c r="E108" s="82">
        <v>2</v>
      </c>
      <c r="F108" s="83" t="s">
        <v>143</v>
      </c>
      <c r="G108" s="65"/>
      <c r="H108" s="84">
        <v>2456.6999999999998</v>
      </c>
      <c r="I108" s="87"/>
      <c r="J108" s="85">
        <v>314831.39</v>
      </c>
      <c r="K108" s="78">
        <f t="shared" si="6"/>
        <v>317288.09000000003</v>
      </c>
      <c r="L108" s="125">
        <f t="shared" si="7"/>
        <v>2456.6999999999998</v>
      </c>
    </row>
    <row r="109" spans="1:12" s="67" customFormat="1" ht="25">
      <c r="A109" s="127">
        <v>1021</v>
      </c>
      <c r="B109" s="101" t="s">
        <v>37</v>
      </c>
      <c r="C109" s="102" t="s">
        <v>38</v>
      </c>
      <c r="D109" s="103">
        <v>7</v>
      </c>
      <c r="E109" s="104">
        <v>7</v>
      </c>
      <c r="F109" s="105" t="s">
        <v>129</v>
      </c>
      <c r="G109" s="66" t="s">
        <v>178</v>
      </c>
      <c r="H109" s="106">
        <v>160476.81</v>
      </c>
      <c r="I109" s="107">
        <v>484479.2</v>
      </c>
      <c r="J109" s="108">
        <v>127122</v>
      </c>
      <c r="K109" s="78">
        <f t="shared" si="6"/>
        <v>772078.01</v>
      </c>
      <c r="L109" s="125">
        <f t="shared" si="7"/>
        <v>644956.01</v>
      </c>
    </row>
    <row r="110" spans="1:12" s="67" customFormat="1" ht="25">
      <c r="A110" s="127">
        <v>1033</v>
      </c>
      <c r="B110" s="101" t="s">
        <v>39</v>
      </c>
      <c r="C110" s="102" t="s">
        <v>38</v>
      </c>
      <c r="D110" s="103" t="s">
        <v>165</v>
      </c>
      <c r="E110" s="104">
        <v>4</v>
      </c>
      <c r="F110" s="105" t="s">
        <v>129</v>
      </c>
      <c r="G110" s="66" t="s">
        <v>178</v>
      </c>
      <c r="H110" s="106">
        <v>8488.24</v>
      </c>
      <c r="I110" s="107"/>
      <c r="J110" s="108">
        <v>78669.37</v>
      </c>
      <c r="K110" s="78">
        <f t="shared" si="6"/>
        <v>87157.61</v>
      </c>
      <c r="L110" s="125">
        <f t="shared" si="7"/>
        <v>8488.24</v>
      </c>
    </row>
    <row r="111" spans="1:12" s="67" customFormat="1" ht="25">
      <c r="A111" s="128">
        <v>1034</v>
      </c>
      <c r="B111" s="101" t="s">
        <v>40</v>
      </c>
      <c r="C111" s="102" t="s">
        <v>38</v>
      </c>
      <c r="D111" s="103" t="s">
        <v>166</v>
      </c>
      <c r="E111" s="104">
        <v>2</v>
      </c>
      <c r="F111" s="105" t="s">
        <v>129</v>
      </c>
      <c r="G111" s="66" t="s">
        <v>178</v>
      </c>
      <c r="H111" s="106">
        <v>95748.02</v>
      </c>
      <c r="I111" s="107"/>
      <c r="J111" s="108">
        <v>56512.61</v>
      </c>
      <c r="K111" s="78">
        <f t="shared" si="6"/>
        <v>152260.63</v>
      </c>
      <c r="L111" s="125">
        <f t="shared" si="7"/>
        <v>95748.02</v>
      </c>
    </row>
    <row r="112" spans="1:12" s="67" customFormat="1" ht="25">
      <c r="A112" s="126">
        <v>764</v>
      </c>
      <c r="B112" s="10" t="s">
        <v>47</v>
      </c>
      <c r="C112" s="37" t="s">
        <v>41</v>
      </c>
      <c r="D112" s="81">
        <v>5</v>
      </c>
      <c r="E112" s="82">
        <v>3</v>
      </c>
      <c r="F112" s="83" t="s">
        <v>174</v>
      </c>
      <c r="G112" s="86" t="s">
        <v>167</v>
      </c>
      <c r="H112" s="84"/>
      <c r="I112" s="87">
        <v>146848</v>
      </c>
      <c r="J112" s="85">
        <v>18500</v>
      </c>
      <c r="K112" s="78">
        <f t="shared" si="6"/>
        <v>165348</v>
      </c>
      <c r="L112" s="125">
        <f t="shared" si="7"/>
        <v>146848</v>
      </c>
    </row>
    <row r="113" spans="1:12" s="67" customFormat="1" ht="13">
      <c r="A113" s="126">
        <v>765</v>
      </c>
      <c r="B113" s="10" t="s">
        <v>104</v>
      </c>
      <c r="C113" s="37" t="s">
        <v>41</v>
      </c>
      <c r="D113" s="81">
        <v>5</v>
      </c>
      <c r="E113" s="82">
        <v>3</v>
      </c>
      <c r="F113" s="83" t="s">
        <v>174</v>
      </c>
      <c r="G113" s="65" t="s">
        <v>168</v>
      </c>
      <c r="H113" s="84"/>
      <c r="I113" s="87">
        <v>1416098</v>
      </c>
      <c r="J113" s="85">
        <v>16300</v>
      </c>
      <c r="K113" s="78">
        <f t="shared" si="6"/>
        <v>1432398</v>
      </c>
      <c r="L113" s="125">
        <f t="shared" si="7"/>
        <v>1416098</v>
      </c>
    </row>
    <row r="114" spans="1:12" s="67" customFormat="1" ht="13">
      <c r="A114" s="126">
        <v>768</v>
      </c>
      <c r="B114" s="10" t="s">
        <v>105</v>
      </c>
      <c r="C114" s="37" t="s">
        <v>41</v>
      </c>
      <c r="D114" s="81">
        <v>5</v>
      </c>
      <c r="E114" s="82">
        <v>3</v>
      </c>
      <c r="F114" s="83" t="s">
        <v>174</v>
      </c>
      <c r="G114" s="65" t="s">
        <v>168</v>
      </c>
      <c r="H114" s="84"/>
      <c r="I114" s="87">
        <v>146848</v>
      </c>
      <c r="J114" s="85">
        <v>16300</v>
      </c>
      <c r="K114" s="78">
        <f t="shared" si="6"/>
        <v>163148</v>
      </c>
      <c r="L114" s="125">
        <f t="shared" si="7"/>
        <v>146848</v>
      </c>
    </row>
    <row r="115" spans="1:12" s="67" customFormat="1" ht="13">
      <c r="A115" s="126">
        <v>772</v>
      </c>
      <c r="B115" s="10" t="s">
        <v>106</v>
      </c>
      <c r="C115" s="37" t="s">
        <v>41</v>
      </c>
      <c r="D115" s="81">
        <v>5</v>
      </c>
      <c r="E115" s="82">
        <v>3</v>
      </c>
      <c r="F115" s="83" t="s">
        <v>174</v>
      </c>
      <c r="G115" s="65" t="s">
        <v>168</v>
      </c>
      <c r="H115" s="84"/>
      <c r="I115" s="87">
        <v>186314</v>
      </c>
      <c r="J115" s="85">
        <v>16300</v>
      </c>
      <c r="K115" s="78">
        <f t="shared" si="6"/>
        <v>202614</v>
      </c>
      <c r="L115" s="125">
        <f t="shared" si="7"/>
        <v>186314</v>
      </c>
    </row>
    <row r="116" spans="1:12" s="67" customFormat="1" ht="13">
      <c r="A116" s="126">
        <v>774</v>
      </c>
      <c r="B116" s="10" t="s">
        <v>48</v>
      </c>
      <c r="C116" s="37" t="s">
        <v>41</v>
      </c>
      <c r="D116" s="81">
        <v>5</v>
      </c>
      <c r="E116" s="82">
        <v>3</v>
      </c>
      <c r="F116" s="83" t="s">
        <v>174</v>
      </c>
      <c r="G116" s="65" t="s">
        <v>168</v>
      </c>
      <c r="H116" s="84"/>
      <c r="I116" s="87">
        <v>348000</v>
      </c>
      <c r="J116" s="85">
        <v>16300</v>
      </c>
      <c r="K116" s="78">
        <f t="shared" si="6"/>
        <v>364300</v>
      </c>
      <c r="L116" s="125">
        <f t="shared" si="7"/>
        <v>348000</v>
      </c>
    </row>
    <row r="117" spans="1:12" s="67" customFormat="1" ht="13">
      <c r="A117" s="126">
        <v>775</v>
      </c>
      <c r="B117" s="10" t="s">
        <v>107</v>
      </c>
      <c r="C117" s="37" t="s">
        <v>41</v>
      </c>
      <c r="D117" s="81">
        <v>5</v>
      </c>
      <c r="E117" s="82">
        <v>3</v>
      </c>
      <c r="F117" s="83" t="s">
        <v>174</v>
      </c>
      <c r="G117" s="65" t="s">
        <v>168</v>
      </c>
      <c r="H117" s="84"/>
      <c r="I117" s="87">
        <v>186314</v>
      </c>
      <c r="J117" s="85">
        <v>18500</v>
      </c>
      <c r="K117" s="78">
        <f t="shared" si="6"/>
        <v>204814</v>
      </c>
      <c r="L117" s="125">
        <f t="shared" si="7"/>
        <v>186314</v>
      </c>
    </row>
    <row r="118" spans="1:12" s="67" customFormat="1" ht="13">
      <c r="A118" s="126">
        <v>777</v>
      </c>
      <c r="B118" s="10" t="s">
        <v>42</v>
      </c>
      <c r="C118" s="37" t="s">
        <v>41</v>
      </c>
      <c r="D118" s="81">
        <v>5</v>
      </c>
      <c r="E118" s="82">
        <v>3</v>
      </c>
      <c r="F118" s="83" t="s">
        <v>174</v>
      </c>
      <c r="G118" s="65" t="s">
        <v>168</v>
      </c>
      <c r="H118" s="84"/>
      <c r="I118" s="87">
        <v>206314</v>
      </c>
      <c r="J118" s="85">
        <v>16300</v>
      </c>
      <c r="K118" s="78">
        <f t="shared" si="6"/>
        <v>222614</v>
      </c>
      <c r="L118" s="125">
        <f t="shared" si="7"/>
        <v>206314</v>
      </c>
    </row>
    <row r="119" spans="1:12" s="67" customFormat="1" ht="13">
      <c r="A119" s="127">
        <v>1495</v>
      </c>
      <c r="B119" s="10" t="s">
        <v>43</v>
      </c>
      <c r="C119" s="37" t="s">
        <v>41</v>
      </c>
      <c r="D119" s="81">
        <v>5</v>
      </c>
      <c r="E119" s="82">
        <v>3</v>
      </c>
      <c r="F119" s="83" t="s">
        <v>174</v>
      </c>
      <c r="G119" s="65" t="s">
        <v>168</v>
      </c>
      <c r="H119" s="84"/>
      <c r="I119" s="87">
        <v>146848</v>
      </c>
      <c r="J119" s="85">
        <v>16300</v>
      </c>
      <c r="K119" s="78">
        <f t="shared" si="6"/>
        <v>163148</v>
      </c>
      <c r="L119" s="125">
        <f t="shared" si="7"/>
        <v>146848</v>
      </c>
    </row>
    <row r="120" spans="1:12" s="67" customFormat="1" ht="25">
      <c r="A120" s="127">
        <v>1487</v>
      </c>
      <c r="B120" s="10" t="s">
        <v>117</v>
      </c>
      <c r="C120" s="37" t="s">
        <v>44</v>
      </c>
      <c r="D120" s="81">
        <v>19</v>
      </c>
      <c r="E120" s="82">
        <v>19</v>
      </c>
      <c r="F120" s="83" t="s">
        <v>172</v>
      </c>
      <c r="G120" s="86" t="s">
        <v>173</v>
      </c>
      <c r="H120" s="84">
        <v>31678</v>
      </c>
      <c r="I120" s="87">
        <v>182983</v>
      </c>
      <c r="J120" s="85">
        <v>228000</v>
      </c>
      <c r="K120" s="132">
        <f t="shared" si="6"/>
        <v>442661</v>
      </c>
      <c r="L120" s="133">
        <f t="shared" si="7"/>
        <v>214661</v>
      </c>
    </row>
    <row r="122" spans="1:12" ht="13">
      <c r="A122" s="114"/>
      <c r="B122" s="115"/>
      <c r="C122" s="114"/>
      <c r="D122" s="116"/>
      <c r="E122" s="116"/>
      <c r="F122" s="116"/>
      <c r="G122" s="117" t="s">
        <v>56</v>
      </c>
      <c r="H122" s="118">
        <f>SUM(H4:H120)</f>
        <v>27025897.959522381</v>
      </c>
      <c r="I122" s="118">
        <f t="shared" ref="I122:L122" si="8">SUM(I4:I120)</f>
        <v>12346231.269999998</v>
      </c>
      <c r="J122" s="118">
        <f t="shared" si="8"/>
        <v>22496299.879999999</v>
      </c>
      <c r="K122" s="118">
        <f t="shared" si="8"/>
        <v>61868429.10952238</v>
      </c>
      <c r="L122" s="119">
        <f t="shared" si="8"/>
        <v>39372129.229522392</v>
      </c>
    </row>
    <row r="124" spans="1:12">
      <c r="A124" s="155" t="s">
        <v>176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</row>
    <row r="125" spans="1:12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</row>
    <row r="126" spans="1:12">
      <c r="A126" s="67" t="s">
        <v>177</v>
      </c>
      <c r="D126" s="67"/>
      <c r="E126" s="67"/>
      <c r="F126" s="67"/>
      <c r="G126" s="67"/>
      <c r="H126" s="67"/>
      <c r="I126" s="67"/>
      <c r="J126" s="67"/>
    </row>
    <row r="127" spans="1:12">
      <c r="A127" s="67" t="s">
        <v>182</v>
      </c>
      <c r="D127" s="67"/>
      <c r="E127" s="67"/>
      <c r="F127" s="67"/>
      <c r="G127" s="67"/>
      <c r="H127" s="67"/>
      <c r="I127" s="67"/>
      <c r="J127" s="67"/>
    </row>
    <row r="128" spans="1:12">
      <c r="A128" s="67" t="s">
        <v>181</v>
      </c>
    </row>
  </sheetData>
  <autoFilter ref="A3:L3">
    <sortState ref="A4:L120">
      <sortCondition ref="C3"/>
    </sortState>
  </autoFilter>
  <sortState ref="A30:L101">
    <sortCondition ref="B30:B101"/>
  </sortState>
  <mergeCells count="9">
    <mergeCell ref="A124:L125"/>
    <mergeCell ref="BB2:BD2"/>
    <mergeCell ref="BE2:BF2"/>
    <mergeCell ref="BG2:BK2"/>
    <mergeCell ref="BL2:BM2"/>
    <mergeCell ref="A2:C2"/>
    <mergeCell ref="D2:E2"/>
    <mergeCell ref="F2:J2"/>
    <mergeCell ref="K2:L2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ignoredErrors>
    <ignoredError sqref="L4:L120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Plan1!$A$1:$A$9</xm:f>
          </x14:formula1>
          <xm:sqref>BG4:BG5 BG7:BG28 F4 F6:F119</xm:sqref>
        </x14:dataValidation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'C:\Users\edegar.silva\OneDrive - Fundo Brasileiro para a Biodiversidade\ARPA\Dados Financeiros\Contrapartida Governamental\2017\Recebidos OG\TO\[Modelo_Contrapartida_2018_TO.xlsx]Plan1'!#REF!</xm:f>
          </x14:formula1>
          <xm:sqref>F120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E16" sqref="E16"/>
    </sheetView>
  </sheetViews>
  <sheetFormatPr defaultRowHeight="12.5"/>
  <cols>
    <col min="1" max="1" width="2" style="68" customWidth="1"/>
    <col min="2" max="2" width="6.90625" style="68" bestFit="1" customWidth="1"/>
    <col min="3" max="4" width="16.6328125" style="68" bestFit="1" customWidth="1"/>
    <col min="5" max="7" width="8.7265625" style="68"/>
    <col min="8" max="8" width="13.54296875" style="68" bestFit="1" customWidth="1"/>
    <col min="9" max="9" width="12.453125" style="68" bestFit="1" customWidth="1"/>
    <col min="10" max="10" width="15.08984375" style="68" bestFit="1" customWidth="1"/>
    <col min="11" max="16384" width="8.7265625" style="68"/>
  </cols>
  <sheetData>
    <row r="1" spans="2:10" ht="10" customHeight="1"/>
    <row r="2" spans="2:10" ht="25">
      <c r="B2" s="134" t="s">
        <v>137</v>
      </c>
      <c r="C2" s="135" t="s">
        <v>183</v>
      </c>
      <c r="D2" s="136" t="s">
        <v>184</v>
      </c>
    </row>
    <row r="3" spans="2:10">
      <c r="B3" s="137" t="s">
        <v>45</v>
      </c>
      <c r="C3" s="139">
        <f>SUMIF('Resumo todos - 2017'!$C$4:$C$120,'Por OG'!$B3,'Resumo todos - 2017'!$L$4:$L$120)</f>
        <v>64710.43</v>
      </c>
      <c r="D3" s="139">
        <f>SUMIF('Resumo todos - 2017'!$C$4:$C$120,'Por OG'!$B3,'Resumo todos - 2017'!$K$4:$K$120)</f>
        <v>578582.99</v>
      </c>
    </row>
    <row r="4" spans="2:10">
      <c r="B4" s="137" t="s">
        <v>3</v>
      </c>
      <c r="C4" s="139">
        <f>SUMIF('Resumo todos - 2017'!$C$4:$C$120,'Por OG'!$B4,'Resumo todos - 2017'!$L$4:$L$120)</f>
        <v>8132994.9399999995</v>
      </c>
      <c r="D4" s="139">
        <f>SUMIF('Resumo todos - 2017'!$C$4:$C$120,'Por OG'!$B4,'Resumo todos - 2017'!$K$4:$K$120)</f>
        <v>11091168.700000003</v>
      </c>
    </row>
    <row r="5" spans="2:10">
      <c r="B5" s="137" t="s">
        <v>15</v>
      </c>
      <c r="C5" s="139">
        <f>SUMIF('Resumo todos - 2017'!$C$4:$C$120,'Por OG'!$B5,'Resumo todos - 2017'!$L$4:$L$120)</f>
        <v>30184.7</v>
      </c>
      <c r="D5" s="139">
        <f>SUMIF('Resumo todos - 2017'!$C$4:$C$120,'Por OG'!$B5,'Resumo todos - 2017'!$K$4:$K$120)</f>
        <v>183849.51</v>
      </c>
    </row>
    <row r="6" spans="2:10">
      <c r="B6" s="137" t="s">
        <v>16</v>
      </c>
      <c r="C6" s="139">
        <f>SUMIF('Resumo todos - 2017'!$C$4:$C$120,'Por OG'!$B6,'Resumo todos - 2017'!$L$4:$L$120)</f>
        <v>27270308.379522398</v>
      </c>
      <c r="D6" s="139">
        <f>SUMIF('Resumo todos - 2017'!$C$4:$C$120,'Por OG'!$B6,'Resumo todos - 2017'!$K$4:$K$120)</f>
        <v>43538379.429522373</v>
      </c>
    </row>
    <row r="7" spans="2:10">
      <c r="B7" s="137" t="s">
        <v>32</v>
      </c>
      <c r="C7" s="139">
        <f>SUMIF('Resumo todos - 2017'!$C$4:$C$120,'Por OG'!$B7,'Resumo todos - 2017'!$L$4:$L$120)</f>
        <v>126493.51</v>
      </c>
      <c r="D7" s="139">
        <f>SUMIF('Resumo todos - 2017'!$C$4:$C$120,'Por OG'!$B7,'Resumo todos - 2017'!$K$4:$K$120)</f>
        <v>2103907.23</v>
      </c>
    </row>
    <row r="8" spans="2:10" ht="13" thickBot="1">
      <c r="B8" s="137" t="s">
        <v>38</v>
      </c>
      <c r="C8" s="139">
        <f>SUMIF('Resumo todos - 2017'!$C$4:$C$120,'Por OG'!$B8,'Resumo todos - 2017'!$L$4:$L$120)</f>
        <v>749192.27</v>
      </c>
      <c r="D8" s="139">
        <f>SUMIF('Resumo todos - 2017'!$C$4:$C$120,'Por OG'!$B8,'Resumo todos - 2017'!$K$4:$K$120)</f>
        <v>1011496.25</v>
      </c>
      <c r="H8" s="142"/>
      <c r="I8" s="143"/>
      <c r="J8" s="141"/>
    </row>
    <row r="9" spans="2:10" ht="13" thickBot="1">
      <c r="B9" s="137" t="s">
        <v>41</v>
      </c>
      <c r="C9" s="139">
        <f>SUMIF('Resumo todos - 2017'!$C$4:$C$120,'Por OG'!$B9,'Resumo todos - 2017'!$L$4:$L$120)</f>
        <v>2783584</v>
      </c>
      <c r="D9" s="139">
        <f>SUMIF('Resumo todos - 2017'!$C$4:$C$120,'Por OG'!$B9,'Resumo todos - 2017'!$K$4:$K$120)</f>
        <v>2918384</v>
      </c>
      <c r="H9" s="142"/>
      <c r="I9" s="143"/>
      <c r="J9" s="141"/>
    </row>
    <row r="10" spans="2:10" ht="13" thickBot="1">
      <c r="B10" s="137" t="s">
        <v>44</v>
      </c>
      <c r="C10" s="139">
        <f>SUMIF('Resumo todos - 2017'!$C$4:$C$120,'Por OG'!$B10,'Resumo todos - 2017'!$L$4:$L$120)</f>
        <v>214661</v>
      </c>
      <c r="D10" s="139">
        <f>SUMIF('Resumo todos - 2017'!$C$4:$C$120,'Por OG'!$B10,'Resumo todos - 2017'!$K$4:$K$120)</f>
        <v>442661</v>
      </c>
      <c r="H10" s="142"/>
      <c r="I10" s="143"/>
      <c r="J10" s="141"/>
    </row>
    <row r="11" spans="2:10" ht="13" thickBot="1">
      <c r="H11" s="142"/>
      <c r="I11" s="143"/>
      <c r="J11" s="141"/>
    </row>
    <row r="12" spans="2:10" ht="13.5" thickBot="1">
      <c r="B12" s="138" t="s">
        <v>56</v>
      </c>
      <c r="C12" s="118">
        <f>SUM(C3:C10)</f>
        <v>39372129.2295224</v>
      </c>
      <c r="D12" s="119">
        <f>SUM(D3:D10)</f>
        <v>61868429.109522372</v>
      </c>
      <c r="H12" s="142"/>
      <c r="I12" s="143"/>
      <c r="J12" s="141"/>
    </row>
    <row r="13" spans="2:10" ht="13" thickBot="1">
      <c r="H13" s="142"/>
      <c r="I13" s="143"/>
      <c r="J13" s="141"/>
    </row>
    <row r="14" spans="2:10" ht="13" thickBot="1">
      <c r="H14" s="142"/>
      <c r="I14" s="143"/>
      <c r="J14" s="141"/>
    </row>
    <row r="15" spans="2:10" ht="13" thickBot="1">
      <c r="H15" s="142"/>
      <c r="I15" s="143"/>
      <c r="J15" s="141"/>
    </row>
    <row r="16" spans="2:10" ht="13">
      <c r="H16" s="144"/>
      <c r="I16" s="145"/>
      <c r="J16" s="141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BT122"/>
  <sheetViews>
    <sheetView showGridLines="0" zoomScale="90" zoomScaleNormal="9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4" sqref="F4"/>
    </sheetView>
  </sheetViews>
  <sheetFormatPr defaultColWidth="8.7265625" defaultRowHeight="14.5"/>
  <cols>
    <col min="1" max="1" width="6.81640625" style="1" bestFit="1" customWidth="1"/>
    <col min="2" max="2" width="39.453125" style="5" customWidth="1"/>
    <col min="3" max="3" width="7.7265625" style="1" bestFit="1" customWidth="1"/>
    <col min="4" max="4" width="11.81640625" style="1" customWidth="1"/>
    <col min="5" max="5" width="13" style="1" customWidth="1"/>
    <col min="6" max="6" width="23.1796875" style="1" bestFit="1" customWidth="1"/>
    <col min="7" max="8" width="13.26953125" style="1" customWidth="1"/>
    <col min="9" max="9" width="14" style="1" customWidth="1"/>
    <col min="10" max="10" width="12.7265625" style="1" bestFit="1" customWidth="1"/>
    <col min="11" max="11" width="17" style="1" bestFit="1" customWidth="1"/>
    <col min="12" max="12" width="21.453125" style="1" bestFit="1" customWidth="1"/>
    <col min="13" max="72" width="8.7265625" style="1"/>
  </cols>
  <sheetData>
    <row r="1" spans="1:72" ht="7.5" customHeight="1" thickBot="1">
      <c r="A1"/>
      <c r="B1" s="4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2" s="3" customFormat="1" ht="35.25" customHeight="1">
      <c r="A2" s="156" t="s">
        <v>145</v>
      </c>
      <c r="B2" s="157"/>
      <c r="C2" s="157"/>
      <c r="D2" s="158" t="s">
        <v>146</v>
      </c>
      <c r="E2" s="159"/>
      <c r="F2" s="160" t="s">
        <v>147</v>
      </c>
      <c r="G2" s="161"/>
      <c r="H2" s="161"/>
      <c r="I2" s="161"/>
      <c r="J2" s="162"/>
      <c r="K2" s="163" t="s">
        <v>149</v>
      </c>
      <c r="L2" s="16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s="3" customFormat="1" ht="38" thickBot="1">
      <c r="A3" s="47" t="s">
        <v>136</v>
      </c>
      <c r="B3" s="48" t="s">
        <v>0</v>
      </c>
      <c r="C3" s="49" t="s">
        <v>137</v>
      </c>
      <c r="D3" s="50" t="s">
        <v>150</v>
      </c>
      <c r="E3" s="51" t="s">
        <v>142</v>
      </c>
      <c r="F3" s="52" t="s">
        <v>55</v>
      </c>
      <c r="G3" s="53" t="s">
        <v>135</v>
      </c>
      <c r="H3" s="53" t="s">
        <v>138</v>
      </c>
      <c r="I3" s="54" t="s">
        <v>139</v>
      </c>
      <c r="J3" s="54" t="s">
        <v>1</v>
      </c>
      <c r="K3" s="55" t="s">
        <v>148</v>
      </c>
      <c r="L3" s="56" t="s">
        <v>140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>
      <c r="A4" s="41">
        <v>47</v>
      </c>
      <c r="B4" s="42" t="s">
        <v>57</v>
      </c>
      <c r="C4" s="43" t="s">
        <v>16</v>
      </c>
      <c r="D4" s="29"/>
      <c r="E4" s="44"/>
      <c r="F4" s="45"/>
      <c r="G4" s="24"/>
      <c r="H4" s="24"/>
      <c r="I4" s="15"/>
      <c r="J4" s="46"/>
      <c r="K4" s="35">
        <f>SUM(H4:J4)</f>
        <v>0</v>
      </c>
      <c r="L4" s="32">
        <f>SUM(H4:I4)</f>
        <v>0</v>
      </c>
    </row>
    <row r="5" spans="1:72">
      <c r="A5" s="7">
        <v>49</v>
      </c>
      <c r="B5" s="10" t="s">
        <v>58</v>
      </c>
      <c r="C5" s="37" t="s">
        <v>16</v>
      </c>
      <c r="D5" s="28"/>
      <c r="E5" s="11"/>
      <c r="F5" s="26"/>
      <c r="G5" s="23"/>
      <c r="H5" s="23"/>
      <c r="I5" s="13"/>
      <c r="J5" s="12"/>
      <c r="K5" s="34">
        <f t="shared" ref="K5:K68" si="0">SUM(H5:J5)</f>
        <v>0</v>
      </c>
      <c r="L5" s="31">
        <f t="shared" ref="L5:L68" si="1">SUM(H5:I5)</f>
        <v>0</v>
      </c>
    </row>
    <row r="6" spans="1:72">
      <c r="A6" s="14">
        <v>56</v>
      </c>
      <c r="B6" s="10" t="s">
        <v>52</v>
      </c>
      <c r="C6" s="37" t="s">
        <v>16</v>
      </c>
      <c r="D6" s="28"/>
      <c r="E6" s="11"/>
      <c r="F6" s="26"/>
      <c r="G6" s="23"/>
      <c r="H6" s="23"/>
      <c r="I6" s="13"/>
      <c r="J6" s="12"/>
      <c r="K6" s="34">
        <f t="shared" si="0"/>
        <v>0</v>
      </c>
      <c r="L6" s="31">
        <f t="shared" si="1"/>
        <v>0</v>
      </c>
    </row>
    <row r="7" spans="1:72">
      <c r="A7" s="7">
        <v>57</v>
      </c>
      <c r="B7" s="10" t="s">
        <v>59</v>
      </c>
      <c r="C7" s="37" t="s">
        <v>16</v>
      </c>
      <c r="D7" s="28"/>
      <c r="E7" s="11"/>
      <c r="F7" s="26"/>
      <c r="G7" s="23"/>
      <c r="H7" s="23"/>
      <c r="I7" s="13"/>
      <c r="J7" s="12"/>
      <c r="K7" s="34">
        <f t="shared" si="0"/>
        <v>0</v>
      </c>
      <c r="L7" s="31">
        <f t="shared" si="1"/>
        <v>0</v>
      </c>
    </row>
    <row r="8" spans="1:72">
      <c r="A8" s="7">
        <v>58</v>
      </c>
      <c r="B8" s="10" t="s">
        <v>60</v>
      </c>
      <c r="C8" s="37" t="s">
        <v>16</v>
      </c>
      <c r="D8" s="28"/>
      <c r="E8" s="11"/>
      <c r="F8" s="26"/>
      <c r="G8" s="23"/>
      <c r="H8" s="23"/>
      <c r="I8" s="13"/>
      <c r="J8" s="12"/>
      <c r="K8" s="34">
        <f t="shared" si="0"/>
        <v>0</v>
      </c>
      <c r="L8" s="31">
        <f t="shared" si="1"/>
        <v>0</v>
      </c>
    </row>
    <row r="9" spans="1:72">
      <c r="A9" s="7">
        <v>60</v>
      </c>
      <c r="B9" s="10" t="s">
        <v>61</v>
      </c>
      <c r="C9" s="37" t="s">
        <v>16</v>
      </c>
      <c r="D9" s="28"/>
      <c r="E9" s="11"/>
      <c r="F9" s="26"/>
      <c r="G9" s="23"/>
      <c r="H9" s="23"/>
      <c r="I9" s="13"/>
      <c r="J9" s="12"/>
      <c r="K9" s="34">
        <f t="shared" si="0"/>
        <v>0</v>
      </c>
      <c r="L9" s="31">
        <f t="shared" si="1"/>
        <v>0</v>
      </c>
    </row>
    <row r="10" spans="1:72">
      <c r="A10" s="14">
        <v>67</v>
      </c>
      <c r="B10" s="10" t="s">
        <v>62</v>
      </c>
      <c r="C10" s="37" t="s">
        <v>16</v>
      </c>
      <c r="D10" s="28"/>
      <c r="E10" s="11"/>
      <c r="F10" s="26"/>
      <c r="G10" s="23"/>
      <c r="H10" s="23"/>
      <c r="I10" s="13"/>
      <c r="J10" s="12"/>
      <c r="K10" s="34">
        <f t="shared" si="0"/>
        <v>0</v>
      </c>
      <c r="L10" s="31">
        <f t="shared" si="1"/>
        <v>0</v>
      </c>
    </row>
    <row r="11" spans="1:72">
      <c r="A11" s="7">
        <v>68</v>
      </c>
      <c r="B11" s="10" t="s">
        <v>17</v>
      </c>
      <c r="C11" s="37" t="s">
        <v>16</v>
      </c>
      <c r="D11" s="28"/>
      <c r="E11" s="11"/>
      <c r="F11" s="26"/>
      <c r="G11" s="23"/>
      <c r="H11" s="23"/>
      <c r="I11" s="13"/>
      <c r="J11" s="12"/>
      <c r="K11" s="34">
        <f t="shared" si="0"/>
        <v>0</v>
      </c>
      <c r="L11" s="31">
        <f t="shared" si="1"/>
        <v>0</v>
      </c>
    </row>
    <row r="12" spans="1:72">
      <c r="A12" s="7">
        <v>72</v>
      </c>
      <c r="B12" s="10" t="s">
        <v>63</v>
      </c>
      <c r="C12" s="37" t="s">
        <v>16</v>
      </c>
      <c r="D12" s="28"/>
      <c r="E12" s="11"/>
      <c r="F12" s="26"/>
      <c r="G12" s="23"/>
      <c r="H12" s="23"/>
      <c r="I12" s="13"/>
      <c r="J12" s="12"/>
      <c r="K12" s="34">
        <f t="shared" si="0"/>
        <v>0</v>
      </c>
      <c r="L12" s="31">
        <f t="shared" si="1"/>
        <v>0</v>
      </c>
    </row>
    <row r="13" spans="1:72">
      <c r="A13" s="7">
        <v>136</v>
      </c>
      <c r="B13" s="10" t="s">
        <v>64</v>
      </c>
      <c r="C13" s="37" t="s">
        <v>16</v>
      </c>
      <c r="D13" s="28"/>
      <c r="E13" s="11"/>
      <c r="F13" s="26"/>
      <c r="G13" s="23"/>
      <c r="H13" s="23"/>
      <c r="I13" s="13"/>
      <c r="J13" s="12"/>
      <c r="K13" s="34">
        <f t="shared" si="0"/>
        <v>0</v>
      </c>
      <c r="L13" s="31">
        <f t="shared" si="1"/>
        <v>0</v>
      </c>
    </row>
    <row r="14" spans="1:72">
      <c r="A14" s="7">
        <v>149</v>
      </c>
      <c r="B14" s="10" t="s">
        <v>65</v>
      </c>
      <c r="C14" s="37" t="s">
        <v>16</v>
      </c>
      <c r="D14" s="28"/>
      <c r="E14" s="11"/>
      <c r="F14" s="26"/>
      <c r="G14" s="23"/>
      <c r="H14" s="23"/>
      <c r="I14" s="13"/>
      <c r="J14" s="12"/>
      <c r="K14" s="34">
        <f t="shared" si="0"/>
        <v>0</v>
      </c>
      <c r="L14" s="31">
        <f t="shared" si="1"/>
        <v>0</v>
      </c>
    </row>
    <row r="15" spans="1:72">
      <c r="A15" s="7">
        <v>151</v>
      </c>
      <c r="B15" s="10" t="s">
        <v>66</v>
      </c>
      <c r="C15" s="37" t="s">
        <v>16</v>
      </c>
      <c r="D15" s="28"/>
      <c r="E15" s="11"/>
      <c r="F15" s="26"/>
      <c r="G15" s="23"/>
      <c r="H15" s="23"/>
      <c r="I15" s="13"/>
      <c r="J15" s="12"/>
      <c r="K15" s="34">
        <f t="shared" si="0"/>
        <v>0</v>
      </c>
      <c r="L15" s="31">
        <f t="shared" si="1"/>
        <v>0</v>
      </c>
    </row>
    <row r="16" spans="1:72">
      <c r="A16" s="7">
        <v>163</v>
      </c>
      <c r="B16" s="10" t="s">
        <v>67</v>
      </c>
      <c r="C16" s="37" t="s">
        <v>16</v>
      </c>
      <c r="D16" s="28"/>
      <c r="E16" s="11"/>
      <c r="F16" s="26"/>
      <c r="G16" s="23"/>
      <c r="H16" s="23"/>
      <c r="I16" s="13"/>
      <c r="J16" s="12"/>
      <c r="K16" s="34">
        <f t="shared" si="0"/>
        <v>0</v>
      </c>
      <c r="L16" s="31">
        <f t="shared" si="1"/>
        <v>0</v>
      </c>
    </row>
    <row r="17" spans="1:12">
      <c r="A17" s="7">
        <v>169</v>
      </c>
      <c r="B17" s="10" t="s">
        <v>68</v>
      </c>
      <c r="C17" s="37" t="s">
        <v>16</v>
      </c>
      <c r="D17" s="28"/>
      <c r="E17" s="11"/>
      <c r="F17" s="26"/>
      <c r="G17" s="23"/>
      <c r="H17" s="23"/>
      <c r="I17" s="13"/>
      <c r="J17" s="12"/>
      <c r="K17" s="34">
        <f t="shared" si="0"/>
        <v>0</v>
      </c>
      <c r="L17" s="31">
        <f t="shared" si="1"/>
        <v>0</v>
      </c>
    </row>
    <row r="18" spans="1:12">
      <c r="A18" s="7">
        <v>173</v>
      </c>
      <c r="B18" s="10" t="s">
        <v>69</v>
      </c>
      <c r="C18" s="37" t="s">
        <v>16</v>
      </c>
      <c r="D18" s="28"/>
      <c r="E18" s="11"/>
      <c r="F18" s="26"/>
      <c r="G18" s="23"/>
      <c r="H18" s="23"/>
      <c r="I18" s="13"/>
      <c r="J18" s="12"/>
      <c r="K18" s="34">
        <f t="shared" si="0"/>
        <v>0</v>
      </c>
      <c r="L18" s="31">
        <f t="shared" si="1"/>
        <v>0</v>
      </c>
    </row>
    <row r="19" spans="1:12">
      <c r="A19" s="7">
        <v>174</v>
      </c>
      <c r="B19" s="10" t="s">
        <v>70</v>
      </c>
      <c r="C19" s="37" t="s">
        <v>16</v>
      </c>
      <c r="D19" s="28"/>
      <c r="E19" s="11"/>
      <c r="F19" s="26"/>
      <c r="G19" s="23"/>
      <c r="H19" s="23"/>
      <c r="I19" s="13"/>
      <c r="J19" s="12"/>
      <c r="K19" s="34">
        <f t="shared" si="0"/>
        <v>0</v>
      </c>
      <c r="L19" s="31">
        <f t="shared" si="1"/>
        <v>0</v>
      </c>
    </row>
    <row r="20" spans="1:12">
      <c r="A20" s="7">
        <v>179</v>
      </c>
      <c r="B20" s="10" t="s">
        <v>71</v>
      </c>
      <c r="C20" s="37" t="s">
        <v>16</v>
      </c>
      <c r="D20" s="28"/>
      <c r="E20" s="11"/>
      <c r="F20" s="26"/>
      <c r="G20" s="23"/>
      <c r="H20" s="23"/>
      <c r="I20" s="13"/>
      <c r="J20" s="12"/>
      <c r="K20" s="34">
        <f t="shared" si="0"/>
        <v>0</v>
      </c>
      <c r="L20" s="31">
        <f t="shared" si="1"/>
        <v>0</v>
      </c>
    </row>
    <row r="21" spans="1:12">
      <c r="A21" s="7">
        <v>187</v>
      </c>
      <c r="B21" s="10" t="s">
        <v>72</v>
      </c>
      <c r="C21" s="37" t="s">
        <v>16</v>
      </c>
      <c r="D21" s="28"/>
      <c r="E21" s="11"/>
      <c r="F21" s="26"/>
      <c r="G21" s="23"/>
      <c r="H21" s="23"/>
      <c r="I21" s="13"/>
      <c r="J21" s="12"/>
      <c r="K21" s="34">
        <f t="shared" si="0"/>
        <v>0</v>
      </c>
      <c r="L21" s="31">
        <f t="shared" si="1"/>
        <v>0</v>
      </c>
    </row>
    <row r="22" spans="1:12">
      <c r="A22" s="7">
        <v>188</v>
      </c>
      <c r="B22" s="10" t="s">
        <v>73</v>
      </c>
      <c r="C22" s="37" t="s">
        <v>16</v>
      </c>
      <c r="D22" s="28"/>
      <c r="E22" s="11"/>
      <c r="F22" s="26"/>
      <c r="G22" s="23"/>
      <c r="H22" s="23"/>
      <c r="I22" s="13"/>
      <c r="J22" s="12"/>
      <c r="K22" s="34">
        <f t="shared" si="0"/>
        <v>0</v>
      </c>
      <c r="L22" s="31">
        <f t="shared" si="1"/>
        <v>0</v>
      </c>
    </row>
    <row r="23" spans="1:12">
      <c r="A23" s="7">
        <v>189</v>
      </c>
      <c r="B23" s="10" t="s">
        <v>74</v>
      </c>
      <c r="C23" s="37" t="s">
        <v>16</v>
      </c>
      <c r="D23" s="28"/>
      <c r="E23" s="11"/>
      <c r="F23" s="26"/>
      <c r="G23" s="23"/>
      <c r="H23" s="23"/>
      <c r="I23" s="13"/>
      <c r="J23" s="12"/>
      <c r="K23" s="34">
        <f t="shared" si="0"/>
        <v>0</v>
      </c>
      <c r="L23" s="31">
        <f t="shared" si="1"/>
        <v>0</v>
      </c>
    </row>
    <row r="24" spans="1:12">
      <c r="A24" s="9">
        <v>194</v>
      </c>
      <c r="B24" s="10" t="s">
        <v>75</v>
      </c>
      <c r="C24" s="37" t="s">
        <v>16</v>
      </c>
      <c r="D24" s="28"/>
      <c r="E24" s="11"/>
      <c r="F24" s="26"/>
      <c r="G24" s="23"/>
      <c r="H24" s="23"/>
      <c r="I24" s="13"/>
      <c r="J24" s="12"/>
      <c r="K24" s="34">
        <f t="shared" si="0"/>
        <v>0</v>
      </c>
      <c r="L24" s="31">
        <f t="shared" si="1"/>
        <v>0</v>
      </c>
    </row>
    <row r="25" spans="1:12">
      <c r="A25" s="9">
        <v>206</v>
      </c>
      <c r="B25" s="10" t="s">
        <v>76</v>
      </c>
      <c r="C25" s="37" t="s">
        <v>16</v>
      </c>
      <c r="D25" s="28"/>
      <c r="E25" s="11"/>
      <c r="F25" s="26"/>
      <c r="G25" s="23"/>
      <c r="H25" s="23"/>
      <c r="I25" s="13"/>
      <c r="J25" s="12"/>
      <c r="K25" s="34">
        <f t="shared" si="0"/>
        <v>0</v>
      </c>
      <c r="L25" s="31">
        <f t="shared" si="1"/>
        <v>0</v>
      </c>
    </row>
    <row r="26" spans="1:12">
      <c r="A26" s="9">
        <v>207</v>
      </c>
      <c r="B26" s="10" t="s">
        <v>77</v>
      </c>
      <c r="C26" s="37" t="s">
        <v>16</v>
      </c>
      <c r="D26" s="28"/>
      <c r="E26" s="11"/>
      <c r="F26" s="26"/>
      <c r="G26" s="23"/>
      <c r="H26" s="23"/>
      <c r="I26" s="13"/>
      <c r="J26" s="12"/>
      <c r="K26" s="34">
        <f t="shared" si="0"/>
        <v>0</v>
      </c>
      <c r="L26" s="31">
        <f t="shared" si="1"/>
        <v>0</v>
      </c>
    </row>
    <row r="27" spans="1:12">
      <c r="A27" s="9">
        <v>208</v>
      </c>
      <c r="B27" s="10" t="s">
        <v>78</v>
      </c>
      <c r="C27" s="37" t="s">
        <v>16</v>
      </c>
      <c r="D27" s="28"/>
      <c r="E27" s="11"/>
      <c r="F27" s="26"/>
      <c r="G27" s="23"/>
      <c r="H27" s="23"/>
      <c r="I27" s="13"/>
      <c r="J27" s="12"/>
      <c r="K27" s="34">
        <f t="shared" si="0"/>
        <v>0</v>
      </c>
      <c r="L27" s="31">
        <f t="shared" si="1"/>
        <v>0</v>
      </c>
    </row>
    <row r="28" spans="1:12">
      <c r="A28" s="9">
        <v>209</v>
      </c>
      <c r="B28" s="10" t="s">
        <v>18</v>
      </c>
      <c r="C28" s="37" t="s">
        <v>16</v>
      </c>
      <c r="D28" s="28"/>
      <c r="E28" s="11"/>
      <c r="F28" s="26"/>
      <c r="G28" s="23"/>
      <c r="H28" s="23"/>
      <c r="I28" s="13"/>
      <c r="J28" s="12"/>
      <c r="K28" s="34">
        <f t="shared" si="0"/>
        <v>0</v>
      </c>
      <c r="L28" s="31">
        <f t="shared" si="1"/>
        <v>0</v>
      </c>
    </row>
    <row r="29" spans="1:12">
      <c r="A29" s="9">
        <v>210</v>
      </c>
      <c r="B29" s="10" t="s">
        <v>79</v>
      </c>
      <c r="C29" s="37" t="s">
        <v>16</v>
      </c>
      <c r="D29" s="28"/>
      <c r="E29" s="11"/>
      <c r="F29" s="26"/>
      <c r="G29" s="23"/>
      <c r="H29" s="23"/>
      <c r="I29" s="13"/>
      <c r="J29" s="12"/>
      <c r="K29" s="34">
        <f t="shared" si="0"/>
        <v>0</v>
      </c>
      <c r="L29" s="31">
        <f t="shared" si="1"/>
        <v>0</v>
      </c>
    </row>
    <row r="30" spans="1:12">
      <c r="A30" s="9">
        <v>211</v>
      </c>
      <c r="B30" s="10" t="s">
        <v>80</v>
      </c>
      <c r="C30" s="37" t="s">
        <v>16</v>
      </c>
      <c r="D30" s="28"/>
      <c r="E30" s="11"/>
      <c r="F30" s="26"/>
      <c r="G30" s="23"/>
      <c r="H30" s="23"/>
      <c r="I30" s="13"/>
      <c r="J30" s="12"/>
      <c r="K30" s="34">
        <f t="shared" si="0"/>
        <v>0</v>
      </c>
      <c r="L30" s="31">
        <f t="shared" si="1"/>
        <v>0</v>
      </c>
    </row>
    <row r="31" spans="1:12">
      <c r="A31" s="9">
        <v>213</v>
      </c>
      <c r="B31" s="10" t="s">
        <v>81</v>
      </c>
      <c r="C31" s="37" t="s">
        <v>16</v>
      </c>
      <c r="D31" s="28"/>
      <c r="E31" s="11"/>
      <c r="F31" s="26"/>
      <c r="G31" s="23"/>
      <c r="H31" s="23"/>
      <c r="I31" s="13"/>
      <c r="J31" s="12"/>
      <c r="K31" s="34">
        <f t="shared" si="0"/>
        <v>0</v>
      </c>
      <c r="L31" s="31">
        <f t="shared" si="1"/>
        <v>0</v>
      </c>
    </row>
    <row r="32" spans="1:12">
      <c r="A32" s="9">
        <v>216</v>
      </c>
      <c r="B32" s="10" t="s">
        <v>46</v>
      </c>
      <c r="C32" s="37" t="s">
        <v>16</v>
      </c>
      <c r="D32" s="28"/>
      <c r="E32" s="11"/>
      <c r="F32" s="26"/>
      <c r="G32" s="23"/>
      <c r="H32" s="23"/>
      <c r="I32" s="13"/>
      <c r="J32" s="12"/>
      <c r="K32" s="34">
        <f t="shared" si="0"/>
        <v>0</v>
      </c>
      <c r="L32" s="31">
        <f t="shared" si="1"/>
        <v>0</v>
      </c>
    </row>
    <row r="33" spans="1:12">
      <c r="A33" s="9">
        <v>218</v>
      </c>
      <c r="B33" s="10" t="s">
        <v>82</v>
      </c>
      <c r="C33" s="37" t="s">
        <v>16</v>
      </c>
      <c r="D33" s="28"/>
      <c r="E33" s="11"/>
      <c r="F33" s="26"/>
      <c r="G33" s="23"/>
      <c r="H33" s="23"/>
      <c r="I33" s="13"/>
      <c r="J33" s="12"/>
      <c r="K33" s="34">
        <f t="shared" si="0"/>
        <v>0</v>
      </c>
      <c r="L33" s="31">
        <f t="shared" si="1"/>
        <v>0</v>
      </c>
    </row>
    <row r="34" spans="1:12">
      <c r="A34" s="9">
        <v>220</v>
      </c>
      <c r="B34" s="10" t="s">
        <v>83</v>
      </c>
      <c r="C34" s="37" t="s">
        <v>16</v>
      </c>
      <c r="D34" s="28"/>
      <c r="E34" s="11"/>
      <c r="F34" s="26"/>
      <c r="G34" s="23"/>
      <c r="H34" s="23"/>
      <c r="I34" s="13"/>
      <c r="J34" s="12"/>
      <c r="K34" s="34">
        <f t="shared" si="0"/>
        <v>0</v>
      </c>
      <c r="L34" s="31">
        <f t="shared" si="1"/>
        <v>0</v>
      </c>
    </row>
    <row r="35" spans="1:12">
      <c r="A35" s="9">
        <v>221</v>
      </c>
      <c r="B35" s="10" t="s">
        <v>19</v>
      </c>
      <c r="C35" s="37" t="s">
        <v>16</v>
      </c>
      <c r="D35" s="28"/>
      <c r="E35" s="11"/>
      <c r="F35" s="26"/>
      <c r="G35" s="23"/>
      <c r="H35" s="23"/>
      <c r="I35" s="13"/>
      <c r="J35" s="12"/>
      <c r="K35" s="34">
        <f t="shared" si="0"/>
        <v>0</v>
      </c>
      <c r="L35" s="31">
        <f t="shared" si="1"/>
        <v>0</v>
      </c>
    </row>
    <row r="36" spans="1:12">
      <c r="A36" s="9">
        <v>222</v>
      </c>
      <c r="B36" s="10" t="s">
        <v>20</v>
      </c>
      <c r="C36" s="37" t="s">
        <v>16</v>
      </c>
      <c r="D36" s="28"/>
      <c r="E36" s="11"/>
      <c r="F36" s="26"/>
      <c r="G36" s="23"/>
      <c r="H36" s="23"/>
      <c r="I36" s="13"/>
      <c r="J36" s="12"/>
      <c r="K36" s="34">
        <f t="shared" si="0"/>
        <v>0</v>
      </c>
      <c r="L36" s="31">
        <f t="shared" si="1"/>
        <v>0</v>
      </c>
    </row>
    <row r="37" spans="1:12" ht="50">
      <c r="A37" s="9">
        <v>223</v>
      </c>
      <c r="B37" s="10" t="s">
        <v>84</v>
      </c>
      <c r="C37" s="37" t="s">
        <v>16</v>
      </c>
      <c r="D37" s="28"/>
      <c r="E37" s="11"/>
      <c r="F37" s="26"/>
      <c r="G37" s="23"/>
      <c r="H37" s="23"/>
      <c r="I37" s="13"/>
      <c r="J37" s="12"/>
      <c r="K37" s="34">
        <f t="shared" si="0"/>
        <v>0</v>
      </c>
      <c r="L37" s="31">
        <f t="shared" si="1"/>
        <v>0</v>
      </c>
    </row>
    <row r="38" spans="1:12" ht="37.5">
      <c r="A38" s="9">
        <v>227</v>
      </c>
      <c r="B38" s="10" t="s">
        <v>53</v>
      </c>
      <c r="C38" s="37" t="s">
        <v>16</v>
      </c>
      <c r="D38" s="28"/>
      <c r="E38" s="11"/>
      <c r="F38" s="26"/>
      <c r="G38" s="23"/>
      <c r="H38" s="23"/>
      <c r="I38" s="13"/>
      <c r="J38" s="12"/>
      <c r="K38" s="34">
        <f t="shared" si="0"/>
        <v>0</v>
      </c>
      <c r="L38" s="31">
        <f t="shared" si="1"/>
        <v>0</v>
      </c>
    </row>
    <row r="39" spans="1:12" ht="37.5">
      <c r="A39" s="9">
        <v>228</v>
      </c>
      <c r="B39" s="10" t="s">
        <v>85</v>
      </c>
      <c r="C39" s="37" t="s">
        <v>16</v>
      </c>
      <c r="D39" s="28"/>
      <c r="E39" s="11"/>
      <c r="F39" s="26"/>
      <c r="G39" s="23"/>
      <c r="H39" s="23"/>
      <c r="I39" s="13"/>
      <c r="J39" s="12"/>
      <c r="K39" s="34">
        <f t="shared" si="0"/>
        <v>0</v>
      </c>
      <c r="L39" s="31">
        <f t="shared" si="1"/>
        <v>0</v>
      </c>
    </row>
    <row r="40" spans="1:12">
      <c r="A40" s="9">
        <v>230</v>
      </c>
      <c r="B40" s="10" t="s">
        <v>21</v>
      </c>
      <c r="C40" s="37" t="s">
        <v>16</v>
      </c>
      <c r="D40" s="28"/>
      <c r="E40" s="11"/>
      <c r="F40" s="26"/>
      <c r="G40" s="23"/>
      <c r="H40" s="23"/>
      <c r="I40" s="13"/>
      <c r="J40" s="12"/>
      <c r="K40" s="34">
        <f t="shared" si="0"/>
        <v>0</v>
      </c>
      <c r="L40" s="31">
        <f t="shared" si="1"/>
        <v>0</v>
      </c>
    </row>
    <row r="41" spans="1:12">
      <c r="A41" s="9">
        <v>232</v>
      </c>
      <c r="B41" s="10" t="s">
        <v>86</v>
      </c>
      <c r="C41" s="37" t="s">
        <v>16</v>
      </c>
      <c r="D41" s="28"/>
      <c r="E41" s="11"/>
      <c r="F41" s="26"/>
      <c r="G41" s="23"/>
      <c r="H41" s="23"/>
      <c r="I41" s="13"/>
      <c r="J41" s="12"/>
      <c r="K41" s="34">
        <f t="shared" si="0"/>
        <v>0</v>
      </c>
      <c r="L41" s="31">
        <f t="shared" si="1"/>
        <v>0</v>
      </c>
    </row>
    <row r="42" spans="1:12">
      <c r="A42" s="9">
        <v>235</v>
      </c>
      <c r="B42" s="10" t="s">
        <v>22</v>
      </c>
      <c r="C42" s="37" t="s">
        <v>16</v>
      </c>
      <c r="D42" s="28"/>
      <c r="E42" s="11"/>
      <c r="F42" s="26"/>
      <c r="G42" s="23"/>
      <c r="H42" s="23"/>
      <c r="I42" s="13"/>
      <c r="J42" s="12"/>
      <c r="K42" s="34">
        <f t="shared" si="0"/>
        <v>0</v>
      </c>
      <c r="L42" s="31">
        <f t="shared" si="1"/>
        <v>0</v>
      </c>
    </row>
    <row r="43" spans="1:12">
      <c r="A43" s="9">
        <v>238</v>
      </c>
      <c r="B43" s="10" t="s">
        <v>87</v>
      </c>
      <c r="C43" s="37" t="s">
        <v>16</v>
      </c>
      <c r="D43" s="28"/>
      <c r="E43" s="11"/>
      <c r="F43" s="26"/>
      <c r="G43" s="23"/>
      <c r="H43" s="23"/>
      <c r="I43" s="13"/>
      <c r="J43" s="12"/>
      <c r="K43" s="34">
        <f t="shared" si="0"/>
        <v>0</v>
      </c>
      <c r="L43" s="31">
        <f t="shared" si="1"/>
        <v>0</v>
      </c>
    </row>
    <row r="44" spans="1:12">
      <c r="A44" s="9">
        <v>239</v>
      </c>
      <c r="B44" s="10" t="s">
        <v>23</v>
      </c>
      <c r="C44" s="37" t="s">
        <v>16</v>
      </c>
      <c r="D44" s="28"/>
      <c r="E44" s="11"/>
      <c r="F44" s="26"/>
      <c r="G44" s="23"/>
      <c r="H44" s="23"/>
      <c r="I44" s="13"/>
      <c r="J44" s="12"/>
      <c r="K44" s="34">
        <f t="shared" si="0"/>
        <v>0</v>
      </c>
      <c r="L44" s="31">
        <f t="shared" si="1"/>
        <v>0</v>
      </c>
    </row>
    <row r="45" spans="1:12">
      <c r="A45" s="9">
        <v>241</v>
      </c>
      <c r="B45" s="10" t="s">
        <v>88</v>
      </c>
      <c r="C45" s="37" t="s">
        <v>16</v>
      </c>
      <c r="D45" s="28"/>
      <c r="E45" s="11"/>
      <c r="F45" s="26"/>
      <c r="G45" s="23"/>
      <c r="H45" s="23"/>
      <c r="I45" s="13"/>
      <c r="J45" s="12"/>
      <c r="K45" s="34">
        <f t="shared" si="0"/>
        <v>0</v>
      </c>
      <c r="L45" s="31">
        <f t="shared" si="1"/>
        <v>0</v>
      </c>
    </row>
    <row r="46" spans="1:12">
      <c r="A46" s="9">
        <v>242</v>
      </c>
      <c r="B46" s="10" t="s">
        <v>89</v>
      </c>
      <c r="C46" s="37" t="s">
        <v>16</v>
      </c>
      <c r="D46" s="28"/>
      <c r="E46" s="11"/>
      <c r="F46" s="26"/>
      <c r="G46" s="23"/>
      <c r="H46" s="23"/>
      <c r="I46" s="13"/>
      <c r="J46" s="12"/>
      <c r="K46" s="34">
        <f t="shared" si="0"/>
        <v>0</v>
      </c>
      <c r="L46" s="31">
        <f t="shared" si="1"/>
        <v>0</v>
      </c>
    </row>
    <row r="47" spans="1:12" ht="37.5">
      <c r="A47" s="9">
        <v>243</v>
      </c>
      <c r="B47" s="10" t="s">
        <v>90</v>
      </c>
      <c r="C47" s="37" t="s">
        <v>16</v>
      </c>
      <c r="D47" s="28"/>
      <c r="E47" s="11"/>
      <c r="F47" s="26"/>
      <c r="G47" s="23"/>
      <c r="H47" s="23"/>
      <c r="I47" s="13"/>
      <c r="J47" s="12"/>
      <c r="K47" s="34">
        <f t="shared" si="0"/>
        <v>0</v>
      </c>
      <c r="L47" s="31">
        <f t="shared" si="1"/>
        <v>0</v>
      </c>
    </row>
    <row r="48" spans="1:12">
      <c r="A48" s="9">
        <v>244</v>
      </c>
      <c r="B48" s="10" t="s">
        <v>91</v>
      </c>
      <c r="C48" s="37" t="s">
        <v>16</v>
      </c>
      <c r="D48" s="28"/>
      <c r="E48" s="11"/>
      <c r="F48" s="26"/>
      <c r="G48" s="23"/>
      <c r="H48" s="23"/>
      <c r="I48" s="13"/>
      <c r="J48" s="12"/>
      <c r="K48" s="34">
        <f t="shared" si="0"/>
        <v>0</v>
      </c>
      <c r="L48" s="31">
        <f t="shared" si="1"/>
        <v>0</v>
      </c>
    </row>
    <row r="49" spans="1:12">
      <c r="A49" s="9">
        <v>256</v>
      </c>
      <c r="B49" s="10" t="s">
        <v>24</v>
      </c>
      <c r="C49" s="37" t="s">
        <v>16</v>
      </c>
      <c r="D49" s="28"/>
      <c r="E49" s="11"/>
      <c r="F49" s="26"/>
      <c r="G49" s="23"/>
      <c r="H49" s="23"/>
      <c r="I49" s="13"/>
      <c r="J49" s="12"/>
      <c r="K49" s="34">
        <f t="shared" si="0"/>
        <v>0</v>
      </c>
      <c r="L49" s="31">
        <f t="shared" si="1"/>
        <v>0</v>
      </c>
    </row>
    <row r="50" spans="1:12">
      <c r="A50" s="9">
        <v>257</v>
      </c>
      <c r="B50" s="10" t="s">
        <v>25</v>
      </c>
      <c r="C50" s="37" t="s">
        <v>16</v>
      </c>
      <c r="D50" s="28"/>
      <c r="E50" s="11"/>
      <c r="F50" s="26"/>
      <c r="G50" s="23"/>
      <c r="H50" s="23"/>
      <c r="I50" s="13"/>
      <c r="J50" s="12"/>
      <c r="K50" s="34">
        <f t="shared" si="0"/>
        <v>0</v>
      </c>
      <c r="L50" s="31">
        <f t="shared" si="1"/>
        <v>0</v>
      </c>
    </row>
    <row r="51" spans="1:12">
      <c r="A51" s="9">
        <v>258</v>
      </c>
      <c r="B51" s="10" t="s">
        <v>92</v>
      </c>
      <c r="C51" s="37" t="s">
        <v>16</v>
      </c>
      <c r="D51" s="28"/>
      <c r="E51" s="11"/>
      <c r="F51" s="26"/>
      <c r="G51" s="23"/>
      <c r="H51" s="23"/>
      <c r="I51" s="13"/>
      <c r="J51" s="12"/>
      <c r="K51" s="34">
        <f t="shared" si="0"/>
        <v>0</v>
      </c>
      <c r="L51" s="31">
        <f t="shared" si="1"/>
        <v>0</v>
      </c>
    </row>
    <row r="52" spans="1:12">
      <c r="A52" s="9">
        <v>259</v>
      </c>
      <c r="B52" s="10" t="s">
        <v>93</v>
      </c>
      <c r="C52" s="37" t="s">
        <v>16</v>
      </c>
      <c r="D52" s="28"/>
      <c r="E52" s="11"/>
      <c r="F52" s="26"/>
      <c r="G52" s="23"/>
      <c r="H52" s="23"/>
      <c r="I52" s="13"/>
      <c r="J52" s="12"/>
      <c r="K52" s="34">
        <f t="shared" si="0"/>
        <v>0</v>
      </c>
      <c r="L52" s="31">
        <f t="shared" si="1"/>
        <v>0</v>
      </c>
    </row>
    <row r="53" spans="1:12">
      <c r="A53" s="9">
        <v>260</v>
      </c>
      <c r="B53" s="10" t="s">
        <v>26</v>
      </c>
      <c r="C53" s="37" t="s">
        <v>16</v>
      </c>
      <c r="D53" s="28"/>
      <c r="E53" s="11"/>
      <c r="F53" s="26"/>
      <c r="G53" s="23"/>
      <c r="H53" s="23"/>
      <c r="I53" s="13"/>
      <c r="J53" s="12"/>
      <c r="K53" s="34">
        <f t="shared" si="0"/>
        <v>0</v>
      </c>
      <c r="L53" s="31">
        <f t="shared" si="1"/>
        <v>0</v>
      </c>
    </row>
    <row r="54" spans="1:12">
      <c r="A54" s="9">
        <v>264</v>
      </c>
      <c r="B54" s="10" t="s">
        <v>94</v>
      </c>
      <c r="C54" s="37" t="s">
        <v>16</v>
      </c>
      <c r="D54" s="28"/>
      <c r="E54" s="11"/>
      <c r="F54" s="26"/>
      <c r="G54" s="23"/>
      <c r="H54" s="23"/>
      <c r="I54" s="13"/>
      <c r="J54" s="12"/>
      <c r="K54" s="34">
        <f t="shared" si="0"/>
        <v>0</v>
      </c>
      <c r="L54" s="31">
        <f t="shared" si="1"/>
        <v>0</v>
      </c>
    </row>
    <row r="55" spans="1:12">
      <c r="A55" s="9">
        <v>267</v>
      </c>
      <c r="B55" s="10" t="s">
        <v>95</v>
      </c>
      <c r="C55" s="37" t="s">
        <v>16</v>
      </c>
      <c r="D55" s="28"/>
      <c r="E55" s="11"/>
      <c r="F55" s="26"/>
      <c r="G55" s="23"/>
      <c r="H55" s="23"/>
      <c r="I55" s="13"/>
      <c r="J55" s="12"/>
      <c r="K55" s="34">
        <f t="shared" si="0"/>
        <v>0</v>
      </c>
      <c r="L55" s="31">
        <f t="shared" si="1"/>
        <v>0</v>
      </c>
    </row>
    <row r="56" spans="1:12">
      <c r="A56" s="9">
        <v>273</v>
      </c>
      <c r="B56" s="10" t="s">
        <v>96</v>
      </c>
      <c r="C56" s="37" t="s">
        <v>16</v>
      </c>
      <c r="D56" s="28"/>
      <c r="E56" s="11"/>
      <c r="F56" s="26"/>
      <c r="G56" s="23"/>
      <c r="H56" s="23"/>
      <c r="I56" s="13"/>
      <c r="J56" s="12"/>
      <c r="K56" s="34">
        <f t="shared" si="0"/>
        <v>0</v>
      </c>
      <c r="L56" s="31">
        <f t="shared" si="1"/>
        <v>0</v>
      </c>
    </row>
    <row r="57" spans="1:12">
      <c r="A57" s="9">
        <v>274</v>
      </c>
      <c r="B57" s="10" t="s">
        <v>97</v>
      </c>
      <c r="C57" s="37" t="s">
        <v>16</v>
      </c>
      <c r="D57" s="28"/>
      <c r="E57" s="11"/>
      <c r="F57" s="26"/>
      <c r="G57" s="23"/>
      <c r="H57" s="23"/>
      <c r="I57" s="13"/>
      <c r="J57" s="12"/>
      <c r="K57" s="34">
        <f t="shared" si="0"/>
        <v>0</v>
      </c>
      <c r="L57" s="31">
        <f t="shared" si="1"/>
        <v>0</v>
      </c>
    </row>
    <row r="58" spans="1:12">
      <c r="A58" s="9">
        <v>279</v>
      </c>
      <c r="B58" s="10" t="s">
        <v>98</v>
      </c>
      <c r="C58" s="37" t="s">
        <v>16</v>
      </c>
      <c r="D58" s="28"/>
      <c r="E58" s="11"/>
      <c r="F58" s="26"/>
      <c r="G58" s="23"/>
      <c r="H58" s="23"/>
      <c r="I58" s="13"/>
      <c r="J58" s="12"/>
      <c r="K58" s="34">
        <f t="shared" si="0"/>
        <v>0</v>
      </c>
      <c r="L58" s="31">
        <f t="shared" si="1"/>
        <v>0</v>
      </c>
    </row>
    <row r="59" spans="1:12">
      <c r="A59" s="9">
        <v>280</v>
      </c>
      <c r="B59" s="10" t="s">
        <v>99</v>
      </c>
      <c r="C59" s="37" t="s">
        <v>16</v>
      </c>
      <c r="D59" s="28"/>
      <c r="E59" s="11"/>
      <c r="F59" s="26"/>
      <c r="G59" s="23"/>
      <c r="H59" s="23"/>
      <c r="I59" s="13"/>
      <c r="J59" s="12"/>
      <c r="K59" s="34">
        <f t="shared" si="0"/>
        <v>0</v>
      </c>
      <c r="L59" s="31">
        <f t="shared" si="1"/>
        <v>0</v>
      </c>
    </row>
    <row r="60" spans="1:12">
      <c r="A60" s="9">
        <v>281</v>
      </c>
      <c r="B60" s="10" t="s">
        <v>100</v>
      </c>
      <c r="C60" s="37" t="s">
        <v>16</v>
      </c>
      <c r="D60" s="28"/>
      <c r="E60" s="11"/>
      <c r="F60" s="26"/>
      <c r="G60" s="23"/>
      <c r="H60" s="23"/>
      <c r="I60" s="13"/>
      <c r="J60" s="12"/>
      <c r="K60" s="34">
        <f t="shared" si="0"/>
        <v>0</v>
      </c>
      <c r="L60" s="31">
        <f t="shared" si="1"/>
        <v>0</v>
      </c>
    </row>
    <row r="61" spans="1:12">
      <c r="A61" s="9">
        <v>282</v>
      </c>
      <c r="B61" s="10" t="s">
        <v>101</v>
      </c>
      <c r="C61" s="37" t="s">
        <v>16</v>
      </c>
      <c r="D61" s="28"/>
      <c r="E61" s="11"/>
      <c r="F61" s="26"/>
      <c r="G61" s="23"/>
      <c r="H61" s="23"/>
      <c r="I61" s="13"/>
      <c r="J61" s="12"/>
      <c r="K61" s="34">
        <f t="shared" si="0"/>
        <v>0</v>
      </c>
      <c r="L61" s="31">
        <f t="shared" si="1"/>
        <v>0</v>
      </c>
    </row>
    <row r="62" spans="1:12">
      <c r="A62" s="9">
        <v>283</v>
      </c>
      <c r="B62" s="10" t="s">
        <v>27</v>
      </c>
      <c r="C62" s="37" t="s">
        <v>16</v>
      </c>
      <c r="D62" s="28"/>
      <c r="E62" s="11"/>
      <c r="F62" s="26"/>
      <c r="G62" s="23"/>
      <c r="H62" s="23"/>
      <c r="I62" s="13"/>
      <c r="J62" s="12"/>
      <c r="K62" s="34">
        <f t="shared" si="0"/>
        <v>0</v>
      </c>
      <c r="L62" s="31">
        <f t="shared" si="1"/>
        <v>0</v>
      </c>
    </row>
    <row r="63" spans="1:12">
      <c r="A63" s="9">
        <v>284</v>
      </c>
      <c r="B63" s="10" t="s">
        <v>102</v>
      </c>
      <c r="C63" s="37" t="s">
        <v>16</v>
      </c>
      <c r="D63" s="28"/>
      <c r="E63" s="11"/>
      <c r="F63" s="26"/>
      <c r="G63" s="23"/>
      <c r="H63" s="23"/>
      <c r="I63" s="13"/>
      <c r="J63" s="12"/>
      <c r="K63" s="34">
        <f t="shared" si="0"/>
        <v>0</v>
      </c>
      <c r="L63" s="31">
        <f t="shared" si="1"/>
        <v>0</v>
      </c>
    </row>
    <row r="64" spans="1:12">
      <c r="A64" s="9">
        <v>285</v>
      </c>
      <c r="B64" s="10" t="s">
        <v>28</v>
      </c>
      <c r="C64" s="37" t="s">
        <v>16</v>
      </c>
      <c r="D64" s="28"/>
      <c r="E64" s="11"/>
      <c r="F64" s="26"/>
      <c r="G64" s="23"/>
      <c r="H64" s="23"/>
      <c r="I64" s="13"/>
      <c r="J64" s="12"/>
      <c r="K64" s="34">
        <f t="shared" si="0"/>
        <v>0</v>
      </c>
      <c r="L64" s="31">
        <f t="shared" si="1"/>
        <v>0</v>
      </c>
    </row>
    <row r="65" spans="1:12">
      <c r="A65" s="9">
        <v>292</v>
      </c>
      <c r="B65" s="10" t="s">
        <v>14</v>
      </c>
      <c r="C65" s="37" t="s">
        <v>15</v>
      </c>
      <c r="D65" s="28"/>
      <c r="E65" s="11"/>
      <c r="F65" s="26"/>
      <c r="G65" s="23"/>
      <c r="H65" s="23"/>
      <c r="I65" s="13"/>
      <c r="J65" s="12"/>
      <c r="K65" s="34">
        <f t="shared" si="0"/>
        <v>0</v>
      </c>
      <c r="L65" s="31">
        <f t="shared" si="1"/>
        <v>0</v>
      </c>
    </row>
    <row r="66" spans="1:12">
      <c r="A66" s="9">
        <v>448</v>
      </c>
      <c r="B66" s="10" t="s">
        <v>31</v>
      </c>
      <c r="C66" s="37" t="s">
        <v>32</v>
      </c>
      <c r="D66" s="28"/>
      <c r="E66" s="11"/>
      <c r="F66" s="26"/>
      <c r="G66" s="23"/>
      <c r="H66" s="23"/>
      <c r="I66" s="13"/>
      <c r="J66" s="12"/>
      <c r="K66" s="34">
        <f t="shared" si="0"/>
        <v>0</v>
      </c>
      <c r="L66" s="31">
        <f t="shared" si="1"/>
        <v>0</v>
      </c>
    </row>
    <row r="67" spans="1:12">
      <c r="A67" s="9">
        <v>451</v>
      </c>
      <c r="B67" s="10" t="s">
        <v>33</v>
      </c>
      <c r="C67" s="37" t="s">
        <v>32</v>
      </c>
      <c r="D67" s="28"/>
      <c r="E67" s="11"/>
      <c r="F67" s="26"/>
      <c r="G67" s="23"/>
      <c r="H67" s="23"/>
      <c r="I67" s="13"/>
      <c r="J67" s="12"/>
      <c r="K67" s="34">
        <f t="shared" si="0"/>
        <v>0</v>
      </c>
      <c r="L67" s="31">
        <f t="shared" si="1"/>
        <v>0</v>
      </c>
    </row>
    <row r="68" spans="1:12">
      <c r="A68" s="9">
        <v>455</v>
      </c>
      <c r="B68" s="10" t="s">
        <v>103</v>
      </c>
      <c r="C68" s="37" t="s">
        <v>32</v>
      </c>
      <c r="D68" s="28"/>
      <c r="E68" s="11"/>
      <c r="F68" s="26"/>
      <c r="G68" s="23"/>
      <c r="H68" s="23"/>
      <c r="I68" s="13"/>
      <c r="J68" s="12"/>
      <c r="K68" s="34">
        <f t="shared" si="0"/>
        <v>0</v>
      </c>
      <c r="L68" s="31">
        <f t="shared" si="1"/>
        <v>0</v>
      </c>
    </row>
    <row r="69" spans="1:12">
      <c r="A69" s="9">
        <v>463</v>
      </c>
      <c r="B69" s="10" t="s">
        <v>34</v>
      </c>
      <c r="C69" s="37" t="s">
        <v>32</v>
      </c>
      <c r="D69" s="28"/>
      <c r="E69" s="11"/>
      <c r="F69" s="26"/>
      <c r="G69" s="23"/>
      <c r="H69" s="23"/>
      <c r="I69" s="13"/>
      <c r="J69" s="12"/>
      <c r="K69" s="34">
        <f t="shared" ref="K69:K120" si="2">SUM(H69:J69)</f>
        <v>0</v>
      </c>
      <c r="L69" s="31">
        <f t="shared" ref="L69:L100" si="3">SUM(H69:I69)</f>
        <v>0</v>
      </c>
    </row>
    <row r="70" spans="1:12">
      <c r="A70" s="9">
        <v>470</v>
      </c>
      <c r="B70" s="10" t="s">
        <v>35</v>
      </c>
      <c r="C70" s="37" t="s">
        <v>32</v>
      </c>
      <c r="D70" s="28"/>
      <c r="E70" s="11"/>
      <c r="F70" s="26"/>
      <c r="G70" s="23"/>
      <c r="H70" s="23"/>
      <c r="I70" s="13"/>
      <c r="J70" s="12"/>
      <c r="K70" s="34">
        <f t="shared" si="2"/>
        <v>0</v>
      </c>
      <c r="L70" s="31">
        <f t="shared" si="3"/>
        <v>0</v>
      </c>
    </row>
    <row r="71" spans="1:12">
      <c r="A71" s="9">
        <v>764</v>
      </c>
      <c r="B71" s="10" t="s">
        <v>47</v>
      </c>
      <c r="C71" s="37" t="s">
        <v>41</v>
      </c>
      <c r="D71" s="28"/>
      <c r="E71" s="11"/>
      <c r="F71" s="26"/>
      <c r="G71" s="23"/>
      <c r="H71" s="23"/>
      <c r="I71" s="13"/>
      <c r="J71" s="12"/>
      <c r="K71" s="34">
        <f t="shared" si="2"/>
        <v>0</v>
      </c>
      <c r="L71" s="31">
        <f t="shared" si="3"/>
        <v>0</v>
      </c>
    </row>
    <row r="72" spans="1:12">
      <c r="A72" s="9">
        <v>765</v>
      </c>
      <c r="B72" s="10" t="s">
        <v>104</v>
      </c>
      <c r="C72" s="37" t="s">
        <v>41</v>
      </c>
      <c r="D72" s="28"/>
      <c r="E72" s="11"/>
      <c r="F72" s="26"/>
      <c r="G72" s="23"/>
      <c r="H72" s="23"/>
      <c r="I72" s="13"/>
      <c r="J72" s="12"/>
      <c r="K72" s="34">
        <f t="shared" si="2"/>
        <v>0</v>
      </c>
      <c r="L72" s="31">
        <f t="shared" si="3"/>
        <v>0</v>
      </c>
    </row>
    <row r="73" spans="1:12">
      <c r="A73" s="9">
        <v>768</v>
      </c>
      <c r="B73" s="10" t="s">
        <v>105</v>
      </c>
      <c r="C73" s="37" t="s">
        <v>41</v>
      </c>
      <c r="D73" s="28"/>
      <c r="E73" s="11"/>
      <c r="F73" s="26"/>
      <c r="G73" s="23"/>
      <c r="H73" s="23"/>
      <c r="I73" s="13"/>
      <c r="J73" s="12"/>
      <c r="K73" s="34">
        <f t="shared" si="2"/>
        <v>0</v>
      </c>
      <c r="L73" s="31">
        <f t="shared" si="3"/>
        <v>0</v>
      </c>
    </row>
    <row r="74" spans="1:12">
      <c r="A74" s="9">
        <v>772</v>
      </c>
      <c r="B74" s="10" t="s">
        <v>106</v>
      </c>
      <c r="C74" s="37" t="s">
        <v>41</v>
      </c>
      <c r="D74" s="28"/>
      <c r="E74" s="11"/>
      <c r="F74" s="26"/>
      <c r="G74" s="23"/>
      <c r="H74" s="23"/>
      <c r="I74" s="13"/>
      <c r="J74" s="12"/>
      <c r="K74" s="34">
        <f t="shared" si="2"/>
        <v>0</v>
      </c>
      <c r="L74" s="31">
        <f t="shared" si="3"/>
        <v>0</v>
      </c>
    </row>
    <row r="75" spans="1:12">
      <c r="A75" s="9">
        <v>774</v>
      </c>
      <c r="B75" s="10" t="s">
        <v>48</v>
      </c>
      <c r="C75" s="37" t="s">
        <v>41</v>
      </c>
      <c r="D75" s="28"/>
      <c r="E75" s="11"/>
      <c r="F75" s="26"/>
      <c r="G75" s="23"/>
      <c r="H75" s="23"/>
      <c r="I75" s="13"/>
      <c r="J75" s="12"/>
      <c r="K75" s="34">
        <f t="shared" si="2"/>
        <v>0</v>
      </c>
      <c r="L75" s="31">
        <f t="shared" si="3"/>
        <v>0</v>
      </c>
    </row>
    <row r="76" spans="1:12">
      <c r="A76" s="9">
        <v>775</v>
      </c>
      <c r="B76" s="10" t="s">
        <v>107</v>
      </c>
      <c r="C76" s="37" t="s">
        <v>41</v>
      </c>
      <c r="D76" s="28"/>
      <c r="E76" s="11"/>
      <c r="F76" s="26"/>
      <c r="G76" s="23"/>
      <c r="H76" s="23"/>
      <c r="I76" s="13"/>
      <c r="J76" s="12"/>
      <c r="K76" s="34">
        <f t="shared" si="2"/>
        <v>0</v>
      </c>
      <c r="L76" s="31">
        <f t="shared" si="3"/>
        <v>0</v>
      </c>
    </row>
    <row r="77" spans="1:12">
      <c r="A77" s="9">
        <v>777</v>
      </c>
      <c r="B77" s="10" t="s">
        <v>42</v>
      </c>
      <c r="C77" s="37" t="s">
        <v>41</v>
      </c>
      <c r="D77" s="28"/>
      <c r="E77" s="11"/>
      <c r="F77" s="26"/>
      <c r="G77" s="23"/>
      <c r="H77" s="23"/>
      <c r="I77" s="13"/>
      <c r="J77" s="12"/>
      <c r="K77" s="34">
        <f t="shared" si="2"/>
        <v>0</v>
      </c>
      <c r="L77" s="31">
        <f t="shared" si="3"/>
        <v>0</v>
      </c>
    </row>
    <row r="78" spans="1:12">
      <c r="A78" s="9">
        <v>939</v>
      </c>
      <c r="B78" s="10" t="s">
        <v>108</v>
      </c>
      <c r="C78" s="37" t="s">
        <v>45</v>
      </c>
      <c r="D78" s="28"/>
      <c r="E78" s="11"/>
      <c r="F78" s="26"/>
      <c r="G78" s="23"/>
      <c r="H78" s="23"/>
      <c r="I78" s="13"/>
      <c r="J78" s="12"/>
      <c r="K78" s="34">
        <f t="shared" si="2"/>
        <v>0</v>
      </c>
      <c r="L78" s="31">
        <f t="shared" si="3"/>
        <v>0</v>
      </c>
    </row>
    <row r="79" spans="1:12">
      <c r="A79" s="9">
        <v>981</v>
      </c>
      <c r="B79" s="10" t="s">
        <v>2</v>
      </c>
      <c r="C79" s="37" t="s">
        <v>3</v>
      </c>
      <c r="D79" s="28"/>
      <c r="E79" s="11"/>
      <c r="F79" s="26"/>
      <c r="G79" s="23"/>
      <c r="H79" s="23"/>
      <c r="I79" s="13"/>
      <c r="J79" s="12"/>
      <c r="K79" s="34">
        <f t="shared" si="2"/>
        <v>0</v>
      </c>
      <c r="L79" s="31">
        <f t="shared" si="3"/>
        <v>0</v>
      </c>
    </row>
    <row r="80" spans="1:12">
      <c r="A80" s="9">
        <v>982</v>
      </c>
      <c r="B80" s="10" t="s">
        <v>109</v>
      </c>
      <c r="C80" s="37" t="s">
        <v>3</v>
      </c>
      <c r="D80" s="28"/>
      <c r="E80" s="11"/>
      <c r="F80" s="26"/>
      <c r="G80" s="23"/>
      <c r="H80" s="23"/>
      <c r="I80" s="13"/>
      <c r="J80" s="12"/>
      <c r="K80" s="34">
        <f t="shared" si="2"/>
        <v>0</v>
      </c>
      <c r="L80" s="31">
        <f t="shared" si="3"/>
        <v>0</v>
      </c>
    </row>
    <row r="81" spans="1:12">
      <c r="A81" s="9">
        <v>983</v>
      </c>
      <c r="B81" s="10" t="s">
        <v>110</v>
      </c>
      <c r="C81" s="37" t="s">
        <v>3</v>
      </c>
      <c r="D81" s="28"/>
      <c r="E81" s="11"/>
      <c r="F81" s="26"/>
      <c r="G81" s="23"/>
      <c r="H81" s="23"/>
      <c r="I81" s="13"/>
      <c r="J81" s="12"/>
      <c r="K81" s="34">
        <f t="shared" si="2"/>
        <v>0</v>
      </c>
      <c r="L81" s="31">
        <f t="shared" si="3"/>
        <v>0</v>
      </c>
    </row>
    <row r="82" spans="1:12">
      <c r="A82" s="9">
        <v>985</v>
      </c>
      <c r="B82" s="10" t="s">
        <v>4</v>
      </c>
      <c r="C82" s="37" t="s">
        <v>3</v>
      </c>
      <c r="D82" s="28"/>
      <c r="E82" s="11"/>
      <c r="F82" s="26"/>
      <c r="G82" s="23"/>
      <c r="H82" s="23"/>
      <c r="I82" s="13"/>
      <c r="J82" s="12"/>
      <c r="K82" s="34">
        <f t="shared" si="2"/>
        <v>0</v>
      </c>
      <c r="L82" s="31">
        <f t="shared" si="3"/>
        <v>0</v>
      </c>
    </row>
    <row r="83" spans="1:12">
      <c r="A83" s="9">
        <v>986</v>
      </c>
      <c r="B83" s="10" t="s">
        <v>49</v>
      </c>
      <c r="C83" s="37" t="s">
        <v>3</v>
      </c>
      <c r="D83" s="28"/>
      <c r="E83" s="11"/>
      <c r="F83" s="26"/>
      <c r="G83" s="23"/>
      <c r="H83" s="23"/>
      <c r="I83" s="13"/>
      <c r="J83" s="12"/>
      <c r="K83" s="34">
        <f t="shared" si="2"/>
        <v>0</v>
      </c>
      <c r="L83" s="31">
        <f t="shared" si="3"/>
        <v>0</v>
      </c>
    </row>
    <row r="84" spans="1:12">
      <c r="A84" s="9">
        <v>987</v>
      </c>
      <c r="B84" s="10" t="s">
        <v>111</v>
      </c>
      <c r="C84" s="37" t="s">
        <v>3</v>
      </c>
      <c r="D84" s="28"/>
      <c r="E84" s="11"/>
      <c r="F84" s="26"/>
      <c r="G84" s="23"/>
      <c r="H84" s="23"/>
      <c r="I84" s="13"/>
      <c r="J84" s="12"/>
      <c r="K84" s="34">
        <f t="shared" si="2"/>
        <v>0</v>
      </c>
      <c r="L84" s="31">
        <f t="shared" si="3"/>
        <v>0</v>
      </c>
    </row>
    <row r="85" spans="1:12">
      <c r="A85" s="9">
        <v>988</v>
      </c>
      <c r="B85" s="10" t="s">
        <v>5</v>
      </c>
      <c r="C85" s="37" t="s">
        <v>3</v>
      </c>
      <c r="D85" s="28"/>
      <c r="E85" s="11"/>
      <c r="F85" s="26"/>
      <c r="G85" s="23"/>
      <c r="H85" s="23"/>
      <c r="I85" s="13"/>
      <c r="J85" s="12"/>
      <c r="K85" s="34">
        <f t="shared" si="2"/>
        <v>0</v>
      </c>
      <c r="L85" s="31">
        <f t="shared" si="3"/>
        <v>0</v>
      </c>
    </row>
    <row r="86" spans="1:12">
      <c r="A86" s="9">
        <v>989</v>
      </c>
      <c r="B86" s="10" t="s">
        <v>112</v>
      </c>
      <c r="C86" s="37" t="s">
        <v>3</v>
      </c>
      <c r="D86" s="28"/>
      <c r="E86" s="11"/>
      <c r="F86" s="26"/>
      <c r="G86" s="23"/>
      <c r="H86" s="23"/>
      <c r="I86" s="13"/>
      <c r="J86" s="12"/>
      <c r="K86" s="34">
        <f t="shared" si="2"/>
        <v>0</v>
      </c>
      <c r="L86" s="31">
        <f t="shared" si="3"/>
        <v>0</v>
      </c>
    </row>
    <row r="87" spans="1:12">
      <c r="A87" s="9">
        <v>990</v>
      </c>
      <c r="B87" s="10" t="s">
        <v>6</v>
      </c>
      <c r="C87" s="37" t="s">
        <v>3</v>
      </c>
      <c r="D87" s="28"/>
      <c r="E87" s="11"/>
      <c r="F87" s="26"/>
      <c r="G87" s="23"/>
      <c r="H87" s="23"/>
      <c r="I87" s="13"/>
      <c r="J87" s="12"/>
      <c r="K87" s="34">
        <f t="shared" si="2"/>
        <v>0</v>
      </c>
      <c r="L87" s="31">
        <f t="shared" si="3"/>
        <v>0</v>
      </c>
    </row>
    <row r="88" spans="1:12">
      <c r="A88" s="7">
        <v>991</v>
      </c>
      <c r="B88" s="10" t="s">
        <v>113</v>
      </c>
      <c r="C88" s="37" t="s">
        <v>3</v>
      </c>
      <c r="D88" s="28"/>
      <c r="E88" s="11"/>
      <c r="F88" s="26"/>
      <c r="G88" s="23"/>
      <c r="H88" s="23"/>
      <c r="I88" s="13"/>
      <c r="J88" s="12"/>
      <c r="K88" s="34">
        <f t="shared" si="2"/>
        <v>0</v>
      </c>
      <c r="L88" s="31">
        <f t="shared" si="3"/>
        <v>0</v>
      </c>
    </row>
    <row r="89" spans="1:12">
      <c r="A89" s="14">
        <v>992</v>
      </c>
      <c r="B89" s="10" t="s">
        <v>114</v>
      </c>
      <c r="C89" s="37" t="s">
        <v>3</v>
      </c>
      <c r="D89" s="28"/>
      <c r="E89" s="11"/>
      <c r="F89" s="26"/>
      <c r="G89" s="23"/>
      <c r="H89" s="23"/>
      <c r="I89" s="13"/>
      <c r="J89" s="12"/>
      <c r="K89" s="34">
        <f t="shared" si="2"/>
        <v>0</v>
      </c>
      <c r="L89" s="31">
        <f t="shared" si="3"/>
        <v>0</v>
      </c>
    </row>
    <row r="90" spans="1:12">
      <c r="A90" s="7">
        <v>1004</v>
      </c>
      <c r="B90" s="10" t="s">
        <v>115</v>
      </c>
      <c r="C90" s="37" t="s">
        <v>3</v>
      </c>
      <c r="D90" s="28"/>
      <c r="E90" s="11"/>
      <c r="F90" s="26"/>
      <c r="G90" s="23"/>
      <c r="H90" s="23"/>
      <c r="I90" s="13"/>
      <c r="J90" s="12"/>
      <c r="K90" s="34">
        <f t="shared" si="2"/>
        <v>0</v>
      </c>
      <c r="L90" s="31">
        <f t="shared" si="3"/>
        <v>0</v>
      </c>
    </row>
    <row r="91" spans="1:12" ht="25">
      <c r="A91" s="7">
        <v>1006</v>
      </c>
      <c r="B91" s="10" t="s">
        <v>54</v>
      </c>
      <c r="C91" s="37" t="s">
        <v>3</v>
      </c>
      <c r="D91" s="28"/>
      <c r="E91" s="11"/>
      <c r="F91" s="26"/>
      <c r="G91" s="23"/>
      <c r="H91" s="23"/>
      <c r="I91" s="13"/>
      <c r="J91" s="12"/>
      <c r="K91" s="34">
        <f t="shared" si="2"/>
        <v>0</v>
      </c>
      <c r="L91" s="31">
        <f t="shared" si="3"/>
        <v>0</v>
      </c>
    </row>
    <row r="92" spans="1:12">
      <c r="A92" s="7">
        <v>1007</v>
      </c>
      <c r="B92" s="10" t="s">
        <v>7</v>
      </c>
      <c r="C92" s="37" t="s">
        <v>3</v>
      </c>
      <c r="D92" s="28"/>
      <c r="E92" s="11"/>
      <c r="F92" s="26"/>
      <c r="G92" s="23"/>
      <c r="H92" s="23"/>
      <c r="I92" s="13"/>
      <c r="J92" s="12"/>
      <c r="K92" s="34">
        <f t="shared" si="2"/>
        <v>0</v>
      </c>
      <c r="L92" s="31">
        <f t="shared" si="3"/>
        <v>0</v>
      </c>
    </row>
    <row r="93" spans="1:12">
      <c r="A93" s="14">
        <v>1009</v>
      </c>
      <c r="B93" s="10" t="s">
        <v>116</v>
      </c>
      <c r="C93" s="37" t="s">
        <v>3</v>
      </c>
      <c r="D93" s="28"/>
      <c r="E93" s="11"/>
      <c r="F93" s="26"/>
      <c r="G93" s="23"/>
      <c r="H93" s="23"/>
      <c r="I93" s="13"/>
      <c r="J93" s="12"/>
      <c r="K93" s="34">
        <f t="shared" si="2"/>
        <v>0</v>
      </c>
      <c r="L93" s="31">
        <f t="shared" si="3"/>
        <v>0</v>
      </c>
    </row>
    <row r="94" spans="1:12">
      <c r="A94" s="7">
        <v>1021</v>
      </c>
      <c r="B94" s="10" t="s">
        <v>37</v>
      </c>
      <c r="C94" s="37" t="s">
        <v>38</v>
      </c>
      <c r="D94" s="28"/>
      <c r="E94" s="11"/>
      <c r="F94" s="26"/>
      <c r="G94" s="23"/>
      <c r="H94" s="23"/>
      <c r="I94" s="13"/>
      <c r="J94" s="12"/>
      <c r="K94" s="34">
        <f t="shared" si="2"/>
        <v>0</v>
      </c>
      <c r="L94" s="31">
        <f t="shared" si="3"/>
        <v>0</v>
      </c>
    </row>
    <row r="95" spans="1:12">
      <c r="A95" s="7">
        <v>1033</v>
      </c>
      <c r="B95" s="10" t="s">
        <v>39</v>
      </c>
      <c r="C95" s="37" t="s">
        <v>38</v>
      </c>
      <c r="D95" s="28"/>
      <c r="E95" s="11"/>
      <c r="F95" s="26"/>
      <c r="G95" s="23"/>
      <c r="H95" s="23"/>
      <c r="I95" s="13"/>
      <c r="J95" s="12"/>
      <c r="K95" s="34">
        <f t="shared" si="2"/>
        <v>0</v>
      </c>
      <c r="L95" s="31">
        <f t="shared" si="3"/>
        <v>0</v>
      </c>
    </row>
    <row r="96" spans="1:12">
      <c r="A96" s="14">
        <v>1034</v>
      </c>
      <c r="B96" s="10" t="s">
        <v>40</v>
      </c>
      <c r="C96" s="37" t="s">
        <v>38</v>
      </c>
      <c r="D96" s="28"/>
      <c r="E96" s="11"/>
      <c r="F96" s="26"/>
      <c r="G96" s="23"/>
      <c r="H96" s="23"/>
      <c r="I96" s="13"/>
      <c r="J96" s="12"/>
      <c r="K96" s="34">
        <f t="shared" si="2"/>
        <v>0</v>
      </c>
      <c r="L96" s="31">
        <f t="shared" si="3"/>
        <v>0</v>
      </c>
    </row>
    <row r="97" spans="1:12">
      <c r="A97" s="7">
        <v>1487</v>
      </c>
      <c r="B97" s="10" t="s">
        <v>117</v>
      </c>
      <c r="C97" s="37" t="s">
        <v>44</v>
      </c>
      <c r="D97" s="28"/>
      <c r="E97" s="11"/>
      <c r="F97" s="26"/>
      <c r="G97" s="23"/>
      <c r="H97" s="23"/>
      <c r="I97" s="13"/>
      <c r="J97" s="12"/>
      <c r="K97" s="34">
        <f t="shared" si="2"/>
        <v>0</v>
      </c>
      <c r="L97" s="31">
        <f t="shared" si="3"/>
        <v>0</v>
      </c>
    </row>
    <row r="98" spans="1:12">
      <c r="A98" s="7">
        <v>1495</v>
      </c>
      <c r="B98" s="10" t="s">
        <v>43</v>
      </c>
      <c r="C98" s="37" t="s">
        <v>41</v>
      </c>
      <c r="D98" s="28"/>
      <c r="E98" s="11"/>
      <c r="F98" s="26"/>
      <c r="G98" s="23"/>
      <c r="H98" s="23"/>
      <c r="I98" s="13"/>
      <c r="J98" s="12"/>
      <c r="K98" s="34">
        <f t="shared" si="2"/>
        <v>0</v>
      </c>
      <c r="L98" s="31">
        <f t="shared" si="3"/>
        <v>0</v>
      </c>
    </row>
    <row r="99" spans="1:12">
      <c r="A99" s="14">
        <v>1506</v>
      </c>
      <c r="B99" s="10" t="s">
        <v>8</v>
      </c>
      <c r="C99" s="37" t="s">
        <v>3</v>
      </c>
      <c r="D99" s="28"/>
      <c r="E99" s="11"/>
      <c r="F99" s="26"/>
      <c r="G99" s="23"/>
      <c r="H99" s="23"/>
      <c r="I99" s="13"/>
      <c r="J99" s="12"/>
      <c r="K99" s="34">
        <f t="shared" si="2"/>
        <v>0</v>
      </c>
      <c r="L99" s="31">
        <f t="shared" si="3"/>
        <v>0</v>
      </c>
    </row>
    <row r="100" spans="1:12">
      <c r="A100" s="7">
        <v>1518</v>
      </c>
      <c r="B100" s="10" t="s">
        <v>29</v>
      </c>
      <c r="C100" s="37" t="s">
        <v>16</v>
      </c>
      <c r="D100" s="28"/>
      <c r="E100" s="11"/>
      <c r="F100" s="26"/>
      <c r="G100" s="23"/>
      <c r="H100" s="23"/>
      <c r="I100" s="13"/>
      <c r="J100" s="12"/>
      <c r="K100" s="34">
        <f t="shared" si="2"/>
        <v>0</v>
      </c>
      <c r="L100" s="31">
        <f t="shared" si="3"/>
        <v>0</v>
      </c>
    </row>
    <row r="101" spans="1:12">
      <c r="A101" s="9">
        <v>1573</v>
      </c>
      <c r="B101" s="10" t="s">
        <v>9</v>
      </c>
      <c r="C101" s="37" t="s">
        <v>3</v>
      </c>
      <c r="D101" s="28"/>
      <c r="E101" s="11"/>
      <c r="F101" s="26"/>
      <c r="G101" s="23"/>
      <c r="H101" s="23"/>
      <c r="I101" s="13"/>
      <c r="J101" s="12"/>
      <c r="K101" s="34">
        <f t="shared" si="2"/>
        <v>0</v>
      </c>
      <c r="L101" s="31">
        <f t="shared" ref="L101:L120" si="4">SUM(H101:I101)</f>
        <v>0</v>
      </c>
    </row>
    <row r="102" spans="1:12">
      <c r="A102" s="9">
        <v>1606</v>
      </c>
      <c r="B102" s="10" t="s">
        <v>118</v>
      </c>
      <c r="C102" s="37" t="s">
        <v>16</v>
      </c>
      <c r="D102" s="28"/>
      <c r="E102" s="11"/>
      <c r="F102" s="26"/>
      <c r="G102" s="23"/>
      <c r="H102" s="23"/>
      <c r="I102" s="13"/>
      <c r="J102" s="12"/>
      <c r="K102" s="34">
        <f t="shared" si="2"/>
        <v>0</v>
      </c>
      <c r="L102" s="31">
        <f t="shared" si="4"/>
        <v>0</v>
      </c>
    </row>
    <row r="103" spans="1:12">
      <c r="A103" s="9">
        <v>1626</v>
      </c>
      <c r="B103" s="10" t="s">
        <v>119</v>
      </c>
      <c r="C103" s="37" t="s">
        <v>16</v>
      </c>
      <c r="D103" s="28"/>
      <c r="E103" s="11"/>
      <c r="F103" s="26"/>
      <c r="G103" s="23"/>
      <c r="H103" s="23"/>
      <c r="I103" s="13"/>
      <c r="J103" s="12"/>
      <c r="K103" s="34">
        <f t="shared" si="2"/>
        <v>0</v>
      </c>
      <c r="L103" s="31">
        <f t="shared" si="4"/>
        <v>0</v>
      </c>
    </row>
    <row r="104" spans="1:12">
      <c r="A104" s="9">
        <v>1628</v>
      </c>
      <c r="B104" s="10" t="s">
        <v>120</v>
      </c>
      <c r="C104" s="37" t="s">
        <v>16</v>
      </c>
      <c r="D104" s="28"/>
      <c r="E104" s="11"/>
      <c r="F104" s="26"/>
      <c r="G104" s="23"/>
      <c r="H104" s="23"/>
      <c r="I104" s="13"/>
      <c r="J104" s="12"/>
      <c r="K104" s="34">
        <f t="shared" si="2"/>
        <v>0</v>
      </c>
      <c r="L104" s="31">
        <f t="shared" si="4"/>
        <v>0</v>
      </c>
    </row>
    <row r="105" spans="1:12">
      <c r="A105" s="9">
        <v>1633</v>
      </c>
      <c r="B105" s="10" t="s">
        <v>50</v>
      </c>
      <c r="C105" s="37" t="s">
        <v>16</v>
      </c>
      <c r="D105" s="28"/>
      <c r="E105" s="11"/>
      <c r="F105" s="26"/>
      <c r="G105" s="23"/>
      <c r="H105" s="23"/>
      <c r="I105" s="13"/>
      <c r="J105" s="12"/>
      <c r="K105" s="34">
        <f t="shared" si="2"/>
        <v>0</v>
      </c>
      <c r="L105" s="31">
        <f t="shared" si="4"/>
        <v>0</v>
      </c>
    </row>
    <row r="106" spans="1:12">
      <c r="A106" s="7">
        <v>1635</v>
      </c>
      <c r="B106" s="10" t="s">
        <v>121</v>
      </c>
      <c r="C106" s="37" t="s">
        <v>16</v>
      </c>
      <c r="D106" s="28"/>
      <c r="E106" s="11"/>
      <c r="F106" s="26"/>
      <c r="G106" s="23"/>
      <c r="H106" s="23"/>
      <c r="I106" s="13"/>
      <c r="J106" s="12"/>
      <c r="K106" s="34">
        <f t="shared" si="2"/>
        <v>0</v>
      </c>
      <c r="L106" s="31">
        <f t="shared" si="4"/>
        <v>0</v>
      </c>
    </row>
    <row r="107" spans="1:12">
      <c r="A107" s="7">
        <v>1730</v>
      </c>
      <c r="B107" s="10" t="s">
        <v>10</v>
      </c>
      <c r="C107" s="37" t="s">
        <v>3</v>
      </c>
      <c r="D107" s="28"/>
      <c r="E107" s="11"/>
      <c r="F107" s="26"/>
      <c r="G107" s="23"/>
      <c r="H107" s="23"/>
      <c r="I107" s="13"/>
      <c r="J107" s="12"/>
      <c r="K107" s="34">
        <f t="shared" si="2"/>
        <v>0</v>
      </c>
      <c r="L107" s="31">
        <f t="shared" si="4"/>
        <v>0</v>
      </c>
    </row>
    <row r="108" spans="1:12">
      <c r="A108" s="7">
        <v>1732</v>
      </c>
      <c r="B108" s="10" t="s">
        <v>11</v>
      </c>
      <c r="C108" s="37" t="s">
        <v>3</v>
      </c>
      <c r="D108" s="28"/>
      <c r="E108" s="11"/>
      <c r="F108" s="26"/>
      <c r="G108" s="23"/>
      <c r="H108" s="23"/>
      <c r="I108" s="13"/>
      <c r="J108" s="12"/>
      <c r="K108" s="34">
        <f t="shared" si="2"/>
        <v>0</v>
      </c>
      <c r="L108" s="31">
        <f t="shared" si="4"/>
        <v>0</v>
      </c>
    </row>
    <row r="109" spans="1:12">
      <c r="A109" s="7">
        <v>1733</v>
      </c>
      <c r="B109" s="10" t="s">
        <v>12</v>
      </c>
      <c r="C109" s="37" t="s">
        <v>3</v>
      </c>
      <c r="D109" s="28"/>
      <c r="E109" s="11"/>
      <c r="F109" s="26"/>
      <c r="G109" s="23"/>
      <c r="H109" s="23"/>
      <c r="I109" s="13"/>
      <c r="J109" s="12"/>
      <c r="K109" s="34">
        <f t="shared" si="2"/>
        <v>0</v>
      </c>
      <c r="L109" s="31">
        <f t="shared" si="4"/>
        <v>0</v>
      </c>
    </row>
    <row r="110" spans="1:12" ht="25">
      <c r="A110" s="9">
        <v>1735</v>
      </c>
      <c r="B110" s="10" t="s">
        <v>122</v>
      </c>
      <c r="C110" s="37" t="s">
        <v>3</v>
      </c>
      <c r="D110" s="28"/>
      <c r="E110" s="11"/>
      <c r="F110" s="26"/>
      <c r="G110" s="24"/>
      <c r="H110" s="24"/>
      <c r="I110" s="15"/>
      <c r="J110" s="12"/>
      <c r="K110" s="35">
        <f t="shared" si="2"/>
        <v>0</v>
      </c>
      <c r="L110" s="32">
        <f t="shared" si="4"/>
        <v>0</v>
      </c>
    </row>
    <row r="111" spans="1:12" ht="25">
      <c r="A111" s="9">
        <v>1736</v>
      </c>
      <c r="B111" s="10" t="s">
        <v>123</v>
      </c>
      <c r="C111" s="37" t="s">
        <v>3</v>
      </c>
      <c r="D111" s="28"/>
      <c r="E111" s="11"/>
      <c r="F111" s="26"/>
      <c r="G111" s="23"/>
      <c r="H111" s="23"/>
      <c r="I111" s="13"/>
      <c r="J111" s="12"/>
      <c r="K111" s="34">
        <f t="shared" si="2"/>
        <v>0</v>
      </c>
      <c r="L111" s="31">
        <f t="shared" si="4"/>
        <v>0</v>
      </c>
    </row>
    <row r="112" spans="1:12">
      <c r="A112" s="9">
        <v>1810</v>
      </c>
      <c r="B112" s="10" t="s">
        <v>30</v>
      </c>
      <c r="C112" s="37" t="s">
        <v>16</v>
      </c>
      <c r="D112" s="28"/>
      <c r="E112" s="11"/>
      <c r="F112" s="26"/>
      <c r="G112" s="23"/>
      <c r="H112" s="23"/>
      <c r="I112" s="13"/>
      <c r="J112" s="12"/>
      <c r="K112" s="34">
        <f t="shared" si="2"/>
        <v>0</v>
      </c>
      <c r="L112" s="31">
        <f t="shared" si="4"/>
        <v>0</v>
      </c>
    </row>
    <row r="113" spans="1:12">
      <c r="A113" s="9">
        <v>1899</v>
      </c>
      <c r="B113" s="10" t="s">
        <v>36</v>
      </c>
      <c r="C113" s="37" t="s">
        <v>32</v>
      </c>
      <c r="D113" s="28"/>
      <c r="E113" s="11"/>
      <c r="F113" s="26"/>
      <c r="G113" s="23"/>
      <c r="H113" s="23"/>
      <c r="I113" s="13"/>
      <c r="J113" s="12"/>
      <c r="K113" s="34">
        <f t="shared" si="2"/>
        <v>0</v>
      </c>
      <c r="L113" s="31">
        <f t="shared" si="4"/>
        <v>0</v>
      </c>
    </row>
    <row r="114" spans="1:12">
      <c r="A114" s="9">
        <v>1901</v>
      </c>
      <c r="B114" s="10" t="s">
        <v>141</v>
      </c>
      <c r="C114" s="37" t="s">
        <v>32</v>
      </c>
      <c r="D114" s="28"/>
      <c r="E114" s="11"/>
      <c r="F114" s="26"/>
      <c r="G114" s="23"/>
      <c r="H114" s="23"/>
      <c r="I114" s="13"/>
      <c r="J114" s="12"/>
      <c r="K114" s="34">
        <f t="shared" si="2"/>
        <v>0</v>
      </c>
      <c r="L114" s="31">
        <f t="shared" si="4"/>
        <v>0</v>
      </c>
    </row>
    <row r="115" spans="1:12">
      <c r="A115" s="9">
        <v>1977</v>
      </c>
      <c r="B115" s="10" t="s">
        <v>13</v>
      </c>
      <c r="C115" s="37" t="s">
        <v>3</v>
      </c>
      <c r="D115" s="28"/>
      <c r="E115" s="11"/>
      <c r="F115" s="26"/>
      <c r="G115" s="23"/>
      <c r="H115" s="23"/>
      <c r="I115" s="13"/>
      <c r="J115" s="12"/>
      <c r="K115" s="34">
        <f t="shared" si="2"/>
        <v>0</v>
      </c>
      <c r="L115" s="31">
        <f t="shared" si="4"/>
        <v>0</v>
      </c>
    </row>
    <row r="116" spans="1:12">
      <c r="A116" s="9">
        <v>3131</v>
      </c>
      <c r="B116" s="10" t="s">
        <v>51</v>
      </c>
      <c r="C116" s="37" t="s">
        <v>16</v>
      </c>
      <c r="D116" s="28"/>
      <c r="E116" s="11"/>
      <c r="F116" s="26"/>
      <c r="G116" s="23"/>
      <c r="H116" s="23"/>
      <c r="I116" s="13"/>
      <c r="J116" s="12"/>
      <c r="K116" s="34">
        <f t="shared" si="2"/>
        <v>0</v>
      </c>
      <c r="L116" s="31">
        <f t="shared" si="4"/>
        <v>0</v>
      </c>
    </row>
    <row r="117" spans="1:12" ht="37.5">
      <c r="A117" s="9">
        <v>3132</v>
      </c>
      <c r="B117" s="10" t="s">
        <v>124</v>
      </c>
      <c r="C117" s="37" t="s">
        <v>16</v>
      </c>
      <c r="D117" s="28"/>
      <c r="E117" s="11"/>
      <c r="F117" s="26"/>
      <c r="G117" s="23"/>
      <c r="H117" s="23"/>
      <c r="I117" s="13"/>
      <c r="J117" s="12"/>
      <c r="K117" s="34">
        <f t="shared" si="2"/>
        <v>0</v>
      </c>
      <c r="L117" s="31">
        <f t="shared" si="4"/>
        <v>0</v>
      </c>
    </row>
    <row r="118" spans="1:12" ht="37.5">
      <c r="A118" s="9">
        <v>3133</v>
      </c>
      <c r="B118" s="10" t="s">
        <v>125</v>
      </c>
      <c r="C118" s="37" t="s">
        <v>16</v>
      </c>
      <c r="D118" s="28"/>
      <c r="E118" s="11"/>
      <c r="F118" s="26"/>
      <c r="G118" s="23"/>
      <c r="H118" s="23"/>
      <c r="I118" s="13"/>
      <c r="J118" s="12"/>
      <c r="K118" s="34">
        <f t="shared" si="2"/>
        <v>0</v>
      </c>
      <c r="L118" s="31">
        <f t="shared" si="4"/>
        <v>0</v>
      </c>
    </row>
    <row r="119" spans="1:12" ht="52.5" customHeight="1">
      <c r="A119" s="9">
        <v>3134</v>
      </c>
      <c r="B119" s="10" t="s">
        <v>126</v>
      </c>
      <c r="C119" s="37" t="s">
        <v>16</v>
      </c>
      <c r="D119" s="28"/>
      <c r="E119" s="11"/>
      <c r="F119" s="26"/>
      <c r="G119" s="23"/>
      <c r="H119" s="23"/>
      <c r="I119" s="13"/>
      <c r="J119" s="12"/>
      <c r="K119" s="34">
        <f t="shared" si="2"/>
        <v>0</v>
      </c>
      <c r="L119" s="31">
        <f t="shared" si="4"/>
        <v>0</v>
      </c>
    </row>
    <row r="120" spans="1:12" ht="25.5" thickBot="1">
      <c r="A120" s="8">
        <v>3182</v>
      </c>
      <c r="B120" s="16" t="s">
        <v>127</v>
      </c>
      <c r="C120" s="38" t="s">
        <v>3</v>
      </c>
      <c r="D120" s="30"/>
      <c r="E120" s="17"/>
      <c r="F120" s="27"/>
      <c r="G120" s="25"/>
      <c r="H120" s="25"/>
      <c r="I120" s="19"/>
      <c r="J120" s="18"/>
      <c r="K120" s="36">
        <f t="shared" si="2"/>
        <v>0</v>
      </c>
      <c r="L120" s="33">
        <f t="shared" si="4"/>
        <v>0</v>
      </c>
    </row>
    <row r="121" spans="1:12" ht="11.25" customHeight="1"/>
    <row r="122" spans="1:12">
      <c r="A122" s="21"/>
      <c r="B122" s="22"/>
      <c r="C122" s="21"/>
      <c r="D122" s="21"/>
      <c r="E122" s="21"/>
      <c r="F122" s="21"/>
      <c r="G122" s="20" t="s">
        <v>56</v>
      </c>
      <c r="H122" s="40">
        <f t="shared" ref="H122:J122" si="5">SUM(H4:H120)</f>
        <v>0</v>
      </c>
      <c r="I122" s="40">
        <f t="shared" si="5"/>
        <v>0</v>
      </c>
      <c r="J122" s="40">
        <f t="shared" si="5"/>
        <v>0</v>
      </c>
      <c r="K122" s="40">
        <f>SUM(K4:K120)</f>
        <v>0</v>
      </c>
      <c r="L122" s="39">
        <f>SUM(L4:L120)</f>
        <v>0</v>
      </c>
    </row>
  </sheetData>
  <sheetProtection selectLockedCells="1" selectUnlockedCells="1"/>
  <autoFilter ref="A3:L3"/>
  <mergeCells count="4">
    <mergeCell ref="A2:C2"/>
    <mergeCell ref="D2:E2"/>
    <mergeCell ref="K2:L2"/>
    <mergeCell ref="F2:J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551" yWindow="394" count="1">
        <x14:dataValidation type="list" showInputMessage="1" showErrorMessage="1" errorTitle="Erro" error="Slecione uma das opções. Caso não haja a opção na lista, selecione &quot;outras fontes&quot; e detalhe na célula à direita." promptTitle="=Fonte de Recursos" prompt="- Escolher entre as opções da lista suspensa (seta ao lado) a fonte de recursos_x000a_- Caso a UC receba recursos de mais de uma fonte incluir uma nova linha na planilha">
          <x14:formula1>
            <xm:f>Plan1!$A$1:$A$9</xm:f>
          </x14:formula1>
          <xm:sqref>F4:F120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1" sqref="C11"/>
    </sheetView>
  </sheetViews>
  <sheetFormatPr defaultRowHeight="14.5"/>
  <cols>
    <col min="1" max="1" width="22" bestFit="1" customWidth="1"/>
  </cols>
  <sheetData>
    <row r="1" spans="1:1">
      <c r="A1" t="s">
        <v>129</v>
      </c>
    </row>
    <row r="2" spans="1:1">
      <c r="A2" t="s">
        <v>130</v>
      </c>
    </row>
    <row r="3" spans="1:1">
      <c r="A3" t="s">
        <v>133</v>
      </c>
    </row>
    <row r="4" spans="1:1">
      <c r="A4" t="s">
        <v>131</v>
      </c>
    </row>
    <row r="5" spans="1:1">
      <c r="A5" t="s">
        <v>143</v>
      </c>
    </row>
    <row r="6" spans="1:1">
      <c r="A6" t="s">
        <v>128</v>
      </c>
    </row>
    <row r="7" spans="1:1">
      <c r="A7" t="s">
        <v>144</v>
      </c>
    </row>
    <row r="8" spans="1:1">
      <c r="A8" t="s">
        <v>132</v>
      </c>
    </row>
    <row r="9" spans="1:1">
      <c r="A9" s="6" t="s">
        <v>134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Instruções</vt:lpstr>
      <vt:lpstr>Resumo todos - 2017</vt:lpstr>
      <vt:lpstr>Por OG</vt:lpstr>
      <vt:lpstr>Contrapartida_2018</vt:lpstr>
      <vt:lpstr>Plan1</vt:lpstr>
      <vt:lpstr>Contrapartida_2018!__xlnm__FilterDatabase</vt:lpstr>
      <vt:lpstr>Contrapartida_2018!__xlnm__FilterDatabase_0</vt:lpstr>
      <vt:lpstr>Contrapartida_2018!__xlnm__FilterDatabase_0_0</vt:lpstr>
      <vt:lpstr>Contrapartida_2018!_FilterDatabase_0</vt:lpstr>
      <vt:lpstr>Contrapartida_2018!_FilterDatabase_0_0</vt:lpstr>
      <vt:lpstr>Contrapartida_2018!_FilterDatabase_0_0_0</vt:lpstr>
      <vt:lpstr>FonteRecurso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32022738845</dc:creator>
  <cp:lastModifiedBy>Edegar Bernardes Silva</cp:lastModifiedBy>
  <dcterms:created xsi:type="dcterms:W3CDTF">2016-02-04T13:19:17Z</dcterms:created>
  <dcterms:modified xsi:type="dcterms:W3CDTF">2019-05-03T23:31:16Z</dcterms:modified>
</cp:coreProperties>
</file>